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C576E39F-BB6A-445A-9A6A-9A09B2C0BCB7}" xr6:coauthVersionLast="45" xr6:coauthVersionMax="46" xr10:uidLastSave="{00000000-0000-0000-0000-000000000000}"/>
  <bookViews>
    <workbookView xWindow="-120" yWindow="-120" windowWidth="24240" windowHeight="13140" firstSheet="4" activeTab="6" xr2:uid="{00000000-000D-0000-FFFF-FFFF00000000}"/>
  </bookViews>
  <sheets>
    <sheet name="propuesta presupuesto 2019 (2)" sheetId="6" r:id="rId1"/>
    <sheet name="PROPUESTA PRESUPUESTO 2017" sheetId="1" r:id="rId2"/>
    <sheet name="CONCENTRADO APOYOS  2016" sheetId="2" r:id="rId3"/>
    <sheet name="prouesta presupuesto 2018" sheetId="4" r:id="rId4"/>
    <sheet name="propuesta presupuesto 2019" sheetId="5" r:id="rId5"/>
    <sheet name="propuesta presupuesto 2020  " sheetId="7" r:id="rId6"/>
    <sheet name="propuesta presupuesto 2021 " sheetId="8" r:id="rId7"/>
  </sheets>
  <externalReferences>
    <externalReference r:id="rId8"/>
    <externalReference r:id="rId9"/>
    <externalReference r:id="rId10"/>
    <externalReference r:id="rId11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8" l="1"/>
  <c r="H16" i="8"/>
  <c r="H15" i="8"/>
  <c r="H14" i="8"/>
  <c r="H13" i="8"/>
  <c r="H12" i="8"/>
  <c r="H11" i="8"/>
  <c r="I15" i="8"/>
  <c r="I13" i="8"/>
  <c r="I17" i="8"/>
  <c r="I16" i="8"/>
  <c r="I14" i="8"/>
  <c r="I11" i="8"/>
  <c r="J17" i="8"/>
  <c r="J16" i="8"/>
  <c r="J15" i="8"/>
  <c r="J14" i="8"/>
  <c r="J13" i="8"/>
  <c r="J11" i="8"/>
  <c r="K17" i="8"/>
  <c r="K16" i="8"/>
  <c r="K15" i="8"/>
  <c r="K14" i="8"/>
  <c r="K13" i="8"/>
  <c r="K11" i="8"/>
  <c r="F11" i="8"/>
  <c r="F22" i="8" s="1"/>
  <c r="T21" i="8"/>
  <c r="T20" i="8"/>
  <c r="T19" i="8"/>
  <c r="T18" i="8"/>
  <c r="P17" i="8"/>
  <c r="O17" i="8"/>
  <c r="N17" i="8"/>
  <c r="M17" i="8"/>
  <c r="P16" i="8"/>
  <c r="O16" i="8"/>
  <c r="N16" i="8"/>
  <c r="M16" i="8"/>
  <c r="P15" i="8"/>
  <c r="O15" i="8"/>
  <c r="N15" i="8"/>
  <c r="M15" i="8"/>
  <c r="P14" i="8"/>
  <c r="O14" i="8"/>
  <c r="N14" i="8"/>
  <c r="M14" i="8"/>
  <c r="P13" i="8"/>
  <c r="O13" i="8"/>
  <c r="N13" i="8"/>
  <c r="M13" i="8"/>
  <c r="P12" i="8"/>
  <c r="O12" i="8"/>
  <c r="N12" i="8"/>
  <c r="M12" i="8"/>
  <c r="P11" i="8"/>
  <c r="O11" i="8"/>
  <c r="N11" i="8"/>
  <c r="M11" i="8"/>
  <c r="T21" i="7"/>
  <c r="T20" i="7"/>
  <c r="T19" i="7"/>
  <c r="T18" i="7"/>
  <c r="S17" i="7"/>
  <c r="R17" i="7"/>
  <c r="Q17" i="7"/>
  <c r="P17" i="7"/>
  <c r="O17" i="7"/>
  <c r="N17" i="7"/>
  <c r="M17" i="7"/>
  <c r="L17" i="7"/>
  <c r="K17" i="7"/>
  <c r="J17" i="7"/>
  <c r="I17" i="7"/>
  <c r="H17" i="7"/>
  <c r="S16" i="7"/>
  <c r="R16" i="7"/>
  <c r="Q16" i="7"/>
  <c r="P16" i="7"/>
  <c r="O16" i="7"/>
  <c r="N16" i="7"/>
  <c r="M16" i="7"/>
  <c r="L16" i="7"/>
  <c r="K16" i="7"/>
  <c r="J16" i="7"/>
  <c r="I16" i="7"/>
  <c r="H16" i="7"/>
  <c r="S15" i="7"/>
  <c r="R15" i="7"/>
  <c r="Q15" i="7"/>
  <c r="P15" i="7"/>
  <c r="O15" i="7"/>
  <c r="N15" i="7"/>
  <c r="M15" i="7"/>
  <c r="L15" i="7"/>
  <c r="K15" i="7"/>
  <c r="J15" i="7"/>
  <c r="I15" i="7"/>
  <c r="H15" i="7"/>
  <c r="S14" i="7"/>
  <c r="R14" i="7"/>
  <c r="Q14" i="7"/>
  <c r="P14" i="7"/>
  <c r="O14" i="7"/>
  <c r="N14" i="7"/>
  <c r="M14" i="7"/>
  <c r="L14" i="7"/>
  <c r="K14" i="7"/>
  <c r="J14" i="7"/>
  <c r="I14" i="7"/>
  <c r="H14" i="7"/>
  <c r="S13" i="7"/>
  <c r="R13" i="7"/>
  <c r="Q13" i="7"/>
  <c r="P13" i="7"/>
  <c r="O13" i="7"/>
  <c r="N13" i="7"/>
  <c r="M13" i="7"/>
  <c r="L13" i="7"/>
  <c r="K13" i="7"/>
  <c r="J13" i="7"/>
  <c r="I13" i="7"/>
  <c r="H13" i="7"/>
  <c r="S12" i="7"/>
  <c r="R12" i="7"/>
  <c r="Q12" i="7"/>
  <c r="P12" i="7"/>
  <c r="O12" i="7"/>
  <c r="N12" i="7"/>
  <c r="M12" i="7"/>
  <c r="L12" i="7"/>
  <c r="S11" i="7"/>
  <c r="R11" i="7"/>
  <c r="Q11" i="7"/>
  <c r="P11" i="7"/>
  <c r="O11" i="7"/>
  <c r="N11" i="7"/>
  <c r="N22" i="7" s="1"/>
  <c r="M11" i="7"/>
  <c r="M22" i="7" s="1"/>
  <c r="L11" i="7"/>
  <c r="L22" i="7" s="1"/>
  <c r="K11" i="7"/>
  <c r="K22" i="7" s="1"/>
  <c r="J11" i="7"/>
  <c r="J22" i="7" s="1"/>
  <c r="I11" i="7"/>
  <c r="I22" i="7" s="1"/>
  <c r="H11" i="7"/>
  <c r="H22" i="7" s="1"/>
  <c r="F11" i="7"/>
  <c r="F22" i="7" s="1"/>
  <c r="T21" i="6"/>
  <c r="T20" i="6"/>
  <c r="T19" i="6"/>
  <c r="T18" i="6"/>
  <c r="S17" i="6"/>
  <c r="R17" i="6"/>
  <c r="Q17" i="6"/>
  <c r="P17" i="6"/>
  <c r="O17" i="6"/>
  <c r="N17" i="6"/>
  <c r="M17" i="6"/>
  <c r="L17" i="6"/>
  <c r="K17" i="6"/>
  <c r="J17" i="6"/>
  <c r="I17" i="6"/>
  <c r="H17" i="6"/>
  <c r="S16" i="6"/>
  <c r="R16" i="6"/>
  <c r="Q16" i="6"/>
  <c r="P16" i="6"/>
  <c r="O16" i="6"/>
  <c r="N16" i="6"/>
  <c r="M16" i="6"/>
  <c r="L16" i="6"/>
  <c r="K16" i="6"/>
  <c r="J16" i="6"/>
  <c r="I16" i="6"/>
  <c r="H16" i="6"/>
  <c r="S15" i="6"/>
  <c r="R15" i="6"/>
  <c r="Q15" i="6"/>
  <c r="P15" i="6"/>
  <c r="O15" i="6"/>
  <c r="N15" i="6"/>
  <c r="M15" i="6"/>
  <c r="L15" i="6"/>
  <c r="K15" i="6"/>
  <c r="J15" i="6"/>
  <c r="I15" i="6"/>
  <c r="H15" i="6"/>
  <c r="S14" i="6"/>
  <c r="R14" i="6"/>
  <c r="Q14" i="6"/>
  <c r="P14" i="6"/>
  <c r="O14" i="6"/>
  <c r="N14" i="6"/>
  <c r="M14" i="6"/>
  <c r="L14" i="6"/>
  <c r="K14" i="6"/>
  <c r="J14" i="6"/>
  <c r="I14" i="6"/>
  <c r="H14" i="6"/>
  <c r="S13" i="6"/>
  <c r="R13" i="6"/>
  <c r="Q13" i="6"/>
  <c r="P13" i="6"/>
  <c r="O13" i="6"/>
  <c r="N13" i="6"/>
  <c r="M13" i="6"/>
  <c r="L13" i="6"/>
  <c r="K13" i="6"/>
  <c r="J13" i="6"/>
  <c r="I13" i="6"/>
  <c r="H13" i="6"/>
  <c r="S12" i="6"/>
  <c r="R12" i="6"/>
  <c r="Q12" i="6"/>
  <c r="P12" i="6"/>
  <c r="O12" i="6"/>
  <c r="N12" i="6"/>
  <c r="M12" i="6"/>
  <c r="L12" i="6"/>
  <c r="S11" i="6"/>
  <c r="R11" i="6"/>
  <c r="Q11" i="6"/>
  <c r="P11" i="6"/>
  <c r="O11" i="6"/>
  <c r="N11" i="6"/>
  <c r="N22" i="6" s="1"/>
  <c r="M11" i="6"/>
  <c r="M22" i="6" s="1"/>
  <c r="L11" i="6"/>
  <c r="L22" i="6" s="1"/>
  <c r="K11" i="6"/>
  <c r="K22" i="6" s="1"/>
  <c r="J11" i="6"/>
  <c r="J22" i="6" s="1"/>
  <c r="I11" i="6"/>
  <c r="I22" i="6" s="1"/>
  <c r="H11" i="6"/>
  <c r="H22" i="6" s="1"/>
  <c r="F11" i="6"/>
  <c r="F22" i="6" s="1"/>
  <c r="K22" i="8" l="1"/>
  <c r="T11" i="8"/>
  <c r="T16" i="8"/>
  <c r="T14" i="8"/>
  <c r="H22" i="8"/>
  <c r="I22" i="8"/>
  <c r="T13" i="8"/>
  <c r="T15" i="8"/>
  <c r="T17" i="8"/>
  <c r="J22" i="8"/>
  <c r="T22" i="6"/>
  <c r="T12" i="6"/>
  <c r="T13" i="6"/>
  <c r="T14" i="6"/>
  <c r="T15" i="6"/>
  <c r="T16" i="6"/>
  <c r="T17" i="6"/>
  <c r="M22" i="8"/>
  <c r="T12" i="8"/>
  <c r="N22" i="8"/>
  <c r="T22" i="7"/>
  <c r="T12" i="7"/>
  <c r="T13" i="7"/>
  <c r="T14" i="7"/>
  <c r="T15" i="7"/>
  <c r="T16" i="7"/>
  <c r="T17" i="7"/>
  <c r="T11" i="7"/>
  <c r="T11" i="6"/>
  <c r="T22" i="8" l="1"/>
  <c r="T21" i="5"/>
  <c r="T20" i="5"/>
  <c r="T19" i="5"/>
  <c r="T18" i="5"/>
  <c r="S17" i="5"/>
  <c r="R17" i="5"/>
  <c r="Q17" i="5"/>
  <c r="P17" i="5"/>
  <c r="O17" i="5"/>
  <c r="N17" i="5"/>
  <c r="M17" i="5"/>
  <c r="L17" i="5"/>
  <c r="K17" i="5"/>
  <c r="J17" i="5"/>
  <c r="I17" i="5"/>
  <c r="H17" i="5"/>
  <c r="S16" i="5"/>
  <c r="R16" i="5"/>
  <c r="Q16" i="5"/>
  <c r="P16" i="5"/>
  <c r="O16" i="5"/>
  <c r="N16" i="5"/>
  <c r="M16" i="5"/>
  <c r="L16" i="5"/>
  <c r="K16" i="5"/>
  <c r="J16" i="5"/>
  <c r="I16" i="5"/>
  <c r="H16" i="5"/>
  <c r="S15" i="5"/>
  <c r="R15" i="5"/>
  <c r="Q15" i="5"/>
  <c r="P15" i="5"/>
  <c r="O15" i="5"/>
  <c r="N15" i="5"/>
  <c r="M15" i="5"/>
  <c r="L15" i="5"/>
  <c r="K15" i="5"/>
  <c r="J15" i="5"/>
  <c r="I15" i="5"/>
  <c r="H15" i="5"/>
  <c r="S14" i="5"/>
  <c r="R14" i="5"/>
  <c r="Q14" i="5"/>
  <c r="P14" i="5"/>
  <c r="O14" i="5"/>
  <c r="N14" i="5"/>
  <c r="M14" i="5"/>
  <c r="L14" i="5"/>
  <c r="K14" i="5"/>
  <c r="J14" i="5"/>
  <c r="I14" i="5"/>
  <c r="H14" i="5"/>
  <c r="S13" i="5"/>
  <c r="R13" i="5"/>
  <c r="Q13" i="5"/>
  <c r="P13" i="5"/>
  <c r="O13" i="5"/>
  <c r="N13" i="5"/>
  <c r="M13" i="5"/>
  <c r="L13" i="5"/>
  <c r="K13" i="5"/>
  <c r="J13" i="5"/>
  <c r="I13" i="5"/>
  <c r="H13" i="5"/>
  <c r="S12" i="5"/>
  <c r="R12" i="5"/>
  <c r="Q12" i="5"/>
  <c r="P12" i="5"/>
  <c r="O12" i="5"/>
  <c r="N12" i="5"/>
  <c r="M12" i="5"/>
  <c r="L12" i="5"/>
  <c r="S11" i="5"/>
  <c r="R11" i="5"/>
  <c r="Q11" i="5"/>
  <c r="P11" i="5"/>
  <c r="O11" i="5"/>
  <c r="N11" i="5"/>
  <c r="N22" i="5" s="1"/>
  <c r="M11" i="5"/>
  <c r="M22" i="5" s="1"/>
  <c r="L11" i="5"/>
  <c r="L22" i="5" s="1"/>
  <c r="K11" i="5"/>
  <c r="K22" i="5" s="1"/>
  <c r="J11" i="5"/>
  <c r="J22" i="5" s="1"/>
  <c r="I11" i="5"/>
  <c r="I22" i="5" s="1"/>
  <c r="H11" i="5"/>
  <c r="H22" i="5" s="1"/>
  <c r="F11" i="5"/>
  <c r="F22" i="5" s="1"/>
  <c r="T22" i="5" l="1"/>
  <c r="T12" i="5"/>
  <c r="T13" i="5"/>
  <c r="T14" i="5"/>
  <c r="T15" i="5"/>
  <c r="T16" i="5"/>
  <c r="T17" i="5"/>
  <c r="T11" i="5"/>
  <c r="L12" i="4"/>
  <c r="L13" i="4"/>
  <c r="L14" i="4"/>
  <c r="L15" i="4"/>
  <c r="L16" i="4"/>
  <c r="L17" i="4"/>
  <c r="L11" i="4"/>
  <c r="K17" i="4" l="1"/>
  <c r="K16" i="4"/>
  <c r="K15" i="4"/>
  <c r="K14" i="4"/>
  <c r="K13" i="4"/>
  <c r="S12" i="4" l="1"/>
  <c r="S13" i="4"/>
  <c r="S14" i="4"/>
  <c r="S15" i="4"/>
  <c r="S16" i="4"/>
  <c r="S17" i="4"/>
  <c r="S11" i="4"/>
  <c r="R12" i="4"/>
  <c r="R13" i="4"/>
  <c r="R14" i="4"/>
  <c r="R15" i="4"/>
  <c r="R16" i="4"/>
  <c r="R17" i="4"/>
  <c r="R11" i="4"/>
  <c r="Q12" i="4"/>
  <c r="Q13" i="4"/>
  <c r="Q14" i="4"/>
  <c r="Q15" i="4"/>
  <c r="Q16" i="4"/>
  <c r="Q17" i="4"/>
  <c r="Q11" i="4"/>
  <c r="P12" i="4"/>
  <c r="P13" i="4"/>
  <c r="P14" i="4"/>
  <c r="P15" i="4"/>
  <c r="P16" i="4"/>
  <c r="P17" i="4"/>
  <c r="P11" i="4"/>
  <c r="O12" i="4"/>
  <c r="O13" i="4"/>
  <c r="O14" i="4"/>
  <c r="O15" i="4"/>
  <c r="O16" i="4"/>
  <c r="O17" i="4"/>
  <c r="O11" i="4"/>
  <c r="N12" i="4"/>
  <c r="N13" i="4"/>
  <c r="N14" i="4"/>
  <c r="N15" i="4"/>
  <c r="N16" i="4"/>
  <c r="N17" i="4"/>
  <c r="N11" i="4"/>
  <c r="M12" i="4"/>
  <c r="M13" i="4"/>
  <c r="M14" i="4"/>
  <c r="M15" i="4"/>
  <c r="M16" i="4"/>
  <c r="M17" i="4"/>
  <c r="M11" i="4"/>
  <c r="K11" i="4"/>
  <c r="K22" i="4" s="1"/>
  <c r="J17" i="4"/>
  <c r="J16" i="4"/>
  <c r="J15" i="4"/>
  <c r="J14" i="4"/>
  <c r="J13" i="4"/>
  <c r="J11" i="4"/>
  <c r="I17" i="4"/>
  <c r="I16" i="4"/>
  <c r="I15" i="4"/>
  <c r="I14" i="4"/>
  <c r="I13" i="4"/>
  <c r="I11" i="4"/>
  <c r="H17" i="4"/>
  <c r="H16" i="4"/>
  <c r="H15" i="4"/>
  <c r="H14" i="4"/>
  <c r="H13" i="4"/>
  <c r="H11" i="4"/>
  <c r="H22" i="4" l="1"/>
  <c r="T21" i="4"/>
  <c r="T20" i="4"/>
  <c r="T19" i="4"/>
  <c r="T18" i="4"/>
  <c r="T17" i="4"/>
  <c r="T16" i="4"/>
  <c r="T15" i="4"/>
  <c r="T14" i="4"/>
  <c r="T13" i="4"/>
  <c r="T12" i="4"/>
  <c r="N22" i="4"/>
  <c r="M22" i="4"/>
  <c r="L22" i="4"/>
  <c r="J22" i="4"/>
  <c r="I22" i="4"/>
  <c r="T11" i="4"/>
  <c r="F11" i="4"/>
  <c r="F22" i="4" s="1"/>
  <c r="T22" i="4" l="1"/>
  <c r="T12" i="1"/>
  <c r="T18" i="1"/>
  <c r="T19" i="1"/>
  <c r="T20" i="1"/>
  <c r="T21" i="1"/>
  <c r="N17" i="1"/>
  <c r="N16" i="1"/>
  <c r="N15" i="1"/>
  <c r="N14" i="1"/>
  <c r="N13" i="1"/>
  <c r="N11" i="1"/>
  <c r="M13" i="1"/>
  <c r="M17" i="1"/>
  <c r="M16" i="1"/>
  <c r="M15" i="1"/>
  <c r="M14" i="1"/>
  <c r="M11" i="1"/>
  <c r="L17" i="1"/>
  <c r="L16" i="1"/>
  <c r="L15" i="1"/>
  <c r="L14" i="1"/>
  <c r="L13" i="1"/>
  <c r="L11" i="1"/>
  <c r="L22" i="1" s="1"/>
  <c r="N22" i="1" l="1"/>
  <c r="M22" i="1"/>
  <c r="K17" i="1"/>
  <c r="K16" i="1"/>
  <c r="K15" i="1"/>
  <c r="K14" i="1"/>
  <c r="K13" i="1"/>
  <c r="K11" i="1"/>
  <c r="K22" i="1" l="1"/>
  <c r="J17" i="1"/>
  <c r="J16" i="1"/>
  <c r="J15" i="1"/>
  <c r="J14" i="1"/>
  <c r="J13" i="1"/>
  <c r="J11" i="1"/>
  <c r="J22" i="1" l="1"/>
  <c r="I17" i="1"/>
  <c r="I16" i="1"/>
  <c r="I15" i="1"/>
  <c r="I14" i="1"/>
  <c r="I13" i="1"/>
  <c r="I11" i="1"/>
  <c r="I22" i="1" l="1"/>
  <c r="H17" i="1"/>
  <c r="T17" i="1" s="1"/>
  <c r="H16" i="1"/>
  <c r="T16" i="1" s="1"/>
  <c r="H15" i="1"/>
  <c r="T15" i="1" s="1"/>
  <c r="H14" i="1"/>
  <c r="T14" i="1" s="1"/>
  <c r="H13" i="1"/>
  <c r="T13" i="1" s="1"/>
  <c r="H11" i="1"/>
  <c r="T11" i="1" s="1"/>
  <c r="H22" i="1" l="1"/>
  <c r="T22" i="1" s="1"/>
  <c r="P15" i="2"/>
  <c r="P16" i="2"/>
  <c r="H21" i="2"/>
  <c r="H22" i="2" s="1"/>
  <c r="O10" i="2" l="1"/>
  <c r="O13" i="2"/>
  <c r="O11" i="2"/>
  <c r="N14" i="2"/>
  <c r="N11" i="2"/>
  <c r="M11" i="2"/>
  <c r="M21" i="2" s="1"/>
  <c r="L11" i="2"/>
  <c r="K14" i="2"/>
  <c r="P14" i="2" s="1"/>
  <c r="K11" i="2"/>
  <c r="K10" i="2"/>
  <c r="J13" i="2"/>
  <c r="J12" i="2"/>
  <c r="G21" i="2"/>
  <c r="I13" i="2"/>
  <c r="I10" i="2"/>
  <c r="F10" i="2"/>
  <c r="F21" i="2" s="1"/>
  <c r="P13" i="2" l="1"/>
  <c r="K21" i="2"/>
  <c r="K22" i="2" s="1"/>
  <c r="P11" i="2"/>
  <c r="N21" i="2"/>
  <c r="N22" i="2" s="1"/>
  <c r="P12" i="2"/>
  <c r="J21" i="2"/>
  <c r="P10" i="2"/>
  <c r="I21" i="2"/>
  <c r="I22" i="2" s="1"/>
  <c r="L21" i="2"/>
  <c r="L22" i="2" s="1"/>
  <c r="O21" i="2"/>
  <c r="O22" i="2" s="1"/>
  <c r="M22" i="2"/>
  <c r="J22" i="2" l="1"/>
  <c r="P22" i="2" s="1"/>
  <c r="P21" i="2"/>
  <c r="F11" i="1"/>
  <c r="F22" i="1" s="1"/>
</calcChain>
</file>

<file path=xl/sharedStrings.xml><?xml version="1.0" encoding="utf-8"?>
<sst xmlns="http://schemas.openxmlformats.org/spreadsheetml/2006/main" count="200" uniqueCount="37">
  <si>
    <t>ADMINISTRACIÓN  DE LA BENEFICENCIA PUBLICA DEL ESTADO DE COLIMA</t>
  </si>
  <si>
    <t>PRESUPUESTO PARA OTORGAR APOYOS MENSUALES</t>
  </si>
  <si>
    <t>PROMEDIO MENSUAL  10% POR CUOTAS DE REC.</t>
  </si>
  <si>
    <t>EJERCICIO 2017</t>
  </si>
  <si>
    <t>PARTIDAS / CONCEPTO</t>
  </si>
  <si>
    <t>HEMODIALISIS</t>
  </si>
  <si>
    <t>COSTO</t>
  </si>
  <si>
    <t>CANTIDAD</t>
  </si>
  <si>
    <t>PROPUESTA</t>
  </si>
  <si>
    <t>PRESUPUESTO AUTORIZADO</t>
  </si>
  <si>
    <t>DIALISIS PERITONIAL</t>
  </si>
  <si>
    <t>TRATAMIENTOS ONCOLOGICOS</t>
  </si>
  <si>
    <t>ESTUDIOS DE LABORATORIO</t>
  </si>
  <si>
    <t>ESTUDIOS ESPCIALIZADOS</t>
  </si>
  <si>
    <t>MEDICAMENTOS</t>
  </si>
  <si>
    <t>OTROS: MATS PARA CIRIGIA, CATETER, PROTESIS</t>
  </si>
  <si>
    <t>JUNIO</t>
  </si>
  <si>
    <t>JULIO</t>
  </si>
  <si>
    <t>AGOSTO</t>
  </si>
  <si>
    <t>OCTUBRE</t>
  </si>
  <si>
    <t>NOVIEMBRE</t>
  </si>
  <si>
    <t>TOTAL</t>
  </si>
  <si>
    <t>SEPTIEMBRE</t>
  </si>
  <si>
    <t>EJERCICIO 2016</t>
  </si>
  <si>
    <t>DICIEMBRE</t>
  </si>
  <si>
    <t>PROPUESTA DE PRESUPUESTO Y APOYOS MENSUALES OTORGADOS</t>
  </si>
  <si>
    <t>MAYO</t>
  </si>
  <si>
    <t>ENERO</t>
  </si>
  <si>
    <t>FEBRERO</t>
  </si>
  <si>
    <t>MARZO</t>
  </si>
  <si>
    <t>ABRIL</t>
  </si>
  <si>
    <t xml:space="preserve">SEPTIEMBRE </t>
  </si>
  <si>
    <t>OCTUMBRE</t>
  </si>
  <si>
    <t>EJERCICIO 2018</t>
  </si>
  <si>
    <t>EJERCICIO 2021</t>
  </si>
  <si>
    <t>PROMEDIO MENSUAL  del 5% POR CUOTAS DE RECUPERACIÓN</t>
  </si>
  <si>
    <t>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</si>
</sst>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44" fontId="0" fillId="0" borderId="4" xfId="1" applyFont="1" applyBorder="1"/>
    <xf numFmtId="0" fontId="0" fillId="0" borderId="1" xfId="0" applyBorder="1" applyAlignment="1"/>
    <xf numFmtId="0" fontId="0" fillId="0" borderId="10" xfId="0" applyBorder="1" applyAlignment="1"/>
    <xf numFmtId="44" fontId="2" fillId="0" borderId="0" xfId="1" applyFont="1"/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44" fontId="2" fillId="0" borderId="0" xfId="0" applyNumberFormat="1" applyFont="1" applyBorder="1"/>
    <xf numFmtId="44" fontId="0" fillId="0" borderId="0" xfId="0" applyNumberFormat="1"/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44" fontId="0" fillId="0" borderId="18" xfId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44" fontId="0" fillId="0" borderId="22" xfId="0" applyNumberFormat="1" applyBorder="1"/>
    <xf numFmtId="0" fontId="2" fillId="0" borderId="5" xfId="0" applyFont="1" applyBorder="1"/>
    <xf numFmtId="0" fontId="2" fillId="0" borderId="4" xfId="0" applyFont="1" applyBorder="1"/>
    <xf numFmtId="44" fontId="2" fillId="0" borderId="4" xfId="0" applyNumberFormat="1" applyFont="1" applyBorder="1"/>
    <xf numFmtId="44" fontId="2" fillId="0" borderId="5" xfId="0" applyNumberFormat="1" applyFont="1" applyBorder="1"/>
    <xf numFmtId="44" fontId="2" fillId="0" borderId="16" xfId="0" applyNumberFormat="1" applyFont="1" applyBorder="1"/>
    <xf numFmtId="44" fontId="2" fillId="0" borderId="17" xfId="0" applyNumberFormat="1" applyFont="1" applyBorder="1"/>
    <xf numFmtId="0" fontId="0" fillId="0" borderId="16" xfId="0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44" fontId="0" fillId="0" borderId="19" xfId="1" applyFont="1" applyBorder="1"/>
    <xf numFmtId="44" fontId="0" fillId="0" borderId="16" xfId="1" applyFont="1" applyBorder="1"/>
    <xf numFmtId="44" fontId="0" fillId="0" borderId="4" xfId="0" applyNumberFormat="1" applyBorder="1"/>
    <xf numFmtId="44" fontId="0" fillId="0" borderId="0" xfId="0" applyNumberFormat="1" applyBorder="1"/>
    <xf numFmtId="44" fontId="0" fillId="0" borderId="16" xfId="0" applyNumberFormat="1" applyBorder="1"/>
    <xf numFmtId="0" fontId="0" fillId="0" borderId="16" xfId="0" applyBorder="1"/>
    <xf numFmtId="0" fontId="0" fillId="0" borderId="17" xfId="0" applyBorder="1"/>
    <xf numFmtId="44" fontId="2" fillId="0" borderId="0" xfId="0" applyNumberFormat="1" applyFont="1"/>
    <xf numFmtId="44" fontId="0" fillId="0" borderId="5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44" fontId="2" fillId="0" borderId="0" xfId="1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25" xfId="0" applyNumberFormat="1" applyBorder="1"/>
    <xf numFmtId="0" fontId="0" fillId="0" borderId="24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LAUDIA\Users\CLAUDIA\Desktop\APOYOS\PRESUPUESTO%20AUTORIZAD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LAUDIA\Users\CLAUDIA\Desktop\APOYOS\Copia%20de%20Presupuesto%20Diario%20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LAUDIA\Users\CLAUDIA\Desktop\APOYOS\Presupuesto%20Diario%20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LAUDIA\Users\CLAUDIA\Desktop\APOYOS\PRESUPUESTO%20AUTORIZAD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"/>
      <sheetName val="ENERO"/>
      <sheetName val="FEBRERO"/>
      <sheetName val="MARZO"/>
      <sheetName val="ABRIL 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>
        <row r="111">
          <cell r="D111">
            <v>37004</v>
          </cell>
          <cell r="F111">
            <v>1049.5</v>
          </cell>
          <cell r="G111">
            <v>0</v>
          </cell>
          <cell r="H111">
            <v>3703</v>
          </cell>
          <cell r="I111">
            <v>13612.93</v>
          </cell>
          <cell r="J111">
            <v>1811</v>
          </cell>
        </row>
      </sheetData>
      <sheetData sheetId="2">
        <row r="111">
          <cell r="D111">
            <v>36366</v>
          </cell>
          <cell r="F111">
            <v>4478.5</v>
          </cell>
          <cell r="G111">
            <v>2188</v>
          </cell>
          <cell r="H111">
            <v>10035.34</v>
          </cell>
          <cell r="I111">
            <v>5084.3099999999995</v>
          </cell>
          <cell r="J111">
            <v>23395.78</v>
          </cell>
        </row>
      </sheetData>
      <sheetData sheetId="3">
        <row r="111">
          <cell r="D111">
            <v>36366</v>
          </cell>
          <cell r="F111">
            <v>8226</v>
          </cell>
          <cell r="G111">
            <v>500</v>
          </cell>
          <cell r="H111">
            <v>7590</v>
          </cell>
          <cell r="I111">
            <v>4896.2900000000009</v>
          </cell>
          <cell r="J111">
            <v>9708</v>
          </cell>
        </row>
      </sheetData>
      <sheetData sheetId="4">
        <row r="111">
          <cell r="D111">
            <v>36366</v>
          </cell>
          <cell r="F111">
            <v>2000</v>
          </cell>
          <cell r="G111">
            <v>0</v>
          </cell>
          <cell r="H111">
            <v>11800</v>
          </cell>
          <cell r="I111">
            <v>7556.36</v>
          </cell>
          <cell r="J111">
            <v>12193.08</v>
          </cell>
        </row>
      </sheetData>
      <sheetData sheetId="5">
        <row r="116">
          <cell r="D116">
            <v>37004</v>
          </cell>
          <cell r="E116">
            <v>2080</v>
          </cell>
          <cell r="F116">
            <v>8693.07</v>
          </cell>
          <cell r="G116">
            <v>0</v>
          </cell>
          <cell r="H116">
            <v>21960.799999999999</v>
          </cell>
          <cell r="I116">
            <v>6288.4</v>
          </cell>
          <cell r="J116">
            <v>10186.4</v>
          </cell>
        </row>
      </sheetData>
      <sheetData sheetId="6">
        <row r="111">
          <cell r="D111"/>
        </row>
      </sheetData>
      <sheetData sheetId="7">
        <row r="111">
          <cell r="D111"/>
        </row>
      </sheetData>
      <sheetData sheetId="8">
        <row r="111">
          <cell r="D111"/>
        </row>
      </sheetData>
      <sheetData sheetId="9">
        <row r="111">
          <cell r="D111"/>
        </row>
      </sheetData>
      <sheetData sheetId="10">
        <row r="111">
          <cell r="D111">
            <v>37004</v>
          </cell>
        </row>
      </sheetData>
      <sheetData sheetId="11">
        <row r="111">
          <cell r="D111"/>
        </row>
      </sheetData>
      <sheetData sheetId="12">
        <row r="111">
          <cell r="D111" t="str">
            <v>ENERO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>
        <row r="111">
          <cell r="D111">
            <v>37004</v>
          </cell>
          <cell r="F111">
            <v>11056.96</v>
          </cell>
          <cell r="G111">
            <v>1670</v>
          </cell>
          <cell r="H111">
            <v>1800</v>
          </cell>
          <cell r="I111">
            <v>5530</v>
          </cell>
          <cell r="J111">
            <v>7866</v>
          </cell>
        </row>
      </sheetData>
      <sheetData sheetId="2">
        <row r="126">
          <cell r="D126">
            <v>36366</v>
          </cell>
          <cell r="F126">
            <v>10698.24</v>
          </cell>
          <cell r="G126">
            <v>2932</v>
          </cell>
          <cell r="H126">
            <v>10600</v>
          </cell>
          <cell r="I126">
            <v>8339.7800000000007</v>
          </cell>
          <cell r="J126">
            <v>11801.1</v>
          </cell>
        </row>
      </sheetData>
      <sheetData sheetId="3">
        <row r="145">
          <cell r="D145">
            <v>37004</v>
          </cell>
          <cell r="F145">
            <v>12642.009999999998</v>
          </cell>
          <cell r="G145">
            <v>3800</v>
          </cell>
          <cell r="H145">
            <v>8712.5</v>
          </cell>
          <cell r="I145">
            <v>8367.01</v>
          </cell>
          <cell r="J145">
            <v>10785</v>
          </cell>
        </row>
      </sheetData>
      <sheetData sheetId="4">
        <row r="147">
          <cell r="D147">
            <v>36366</v>
          </cell>
          <cell r="F147">
            <v>9347.58</v>
          </cell>
          <cell r="G147">
            <v>3420</v>
          </cell>
          <cell r="H147">
            <v>4778</v>
          </cell>
          <cell r="I147">
            <v>8999.99</v>
          </cell>
          <cell r="J147">
            <v>19660</v>
          </cell>
        </row>
      </sheetData>
      <sheetData sheetId="5">
        <row r="147">
          <cell r="D147">
            <v>36366</v>
          </cell>
          <cell r="F147">
            <v>6557</v>
          </cell>
          <cell r="G147">
            <v>1739.06</v>
          </cell>
          <cell r="H147">
            <v>10920.400000000001</v>
          </cell>
          <cell r="I147">
            <v>9590.2000000000007</v>
          </cell>
          <cell r="J147">
            <v>14808</v>
          </cell>
        </row>
      </sheetData>
      <sheetData sheetId="6">
        <row r="148">
          <cell r="D148">
            <v>36366</v>
          </cell>
          <cell r="F148">
            <v>14415.2</v>
          </cell>
          <cell r="G148">
            <v>5000</v>
          </cell>
          <cell r="H148">
            <v>11501</v>
          </cell>
          <cell r="I148">
            <v>9414.36</v>
          </cell>
          <cell r="J148">
            <v>11361</v>
          </cell>
        </row>
      </sheetData>
      <sheetData sheetId="7">
        <row r="150">
          <cell r="D150">
            <v>36366</v>
          </cell>
          <cell r="F150">
            <v>7312</v>
          </cell>
          <cell r="G150">
            <v>1080</v>
          </cell>
          <cell r="H150">
            <v>6572.8</v>
          </cell>
          <cell r="I150">
            <v>9446.94</v>
          </cell>
          <cell r="J150">
            <v>16280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"/>
      <sheetName val="junio"/>
      <sheetName val="julio"/>
      <sheetName val="Agosto"/>
      <sheetName val="Septiembre"/>
      <sheetName val="Octubre"/>
      <sheetName val="Noviembre"/>
      <sheetName val="Diciembre"/>
      <sheetName val="Hoja3"/>
    </sheetNames>
    <sheetDataSet>
      <sheetData sheetId="0"/>
      <sheetData sheetId="1">
        <row r="111">
          <cell r="D111">
            <v>31262</v>
          </cell>
          <cell r="G111">
            <v>0</v>
          </cell>
        </row>
      </sheetData>
      <sheetData sheetId="2">
        <row r="111">
          <cell r="F111">
            <v>428</v>
          </cell>
          <cell r="G111">
            <v>0</v>
          </cell>
        </row>
      </sheetData>
      <sheetData sheetId="3">
        <row r="145">
          <cell r="D145">
            <v>36366</v>
          </cell>
          <cell r="E145">
            <v>0</v>
          </cell>
          <cell r="H145">
            <v>8903.1</v>
          </cell>
        </row>
      </sheetData>
      <sheetData sheetId="4">
        <row r="146">
          <cell r="E146">
            <v>0</v>
          </cell>
        </row>
      </sheetData>
      <sheetData sheetId="5">
        <row r="147">
          <cell r="H147">
            <v>9862</v>
          </cell>
        </row>
      </sheetData>
      <sheetData sheetId="6">
        <row r="147">
          <cell r="E147">
            <v>0</v>
          </cell>
        </row>
      </sheetData>
      <sheetData sheetId="7">
        <row r="150">
          <cell r="D150">
            <v>42108</v>
          </cell>
          <cell r="G150">
            <v>0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21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2"/>
    </sheetNames>
    <sheetDataSet>
      <sheetData sheetId="0">
        <row r="111">
          <cell r="D111">
            <v>35090</v>
          </cell>
          <cell r="E111">
            <v>1000</v>
          </cell>
          <cell r="F111">
            <v>8500</v>
          </cell>
          <cell r="G111">
            <v>3165</v>
          </cell>
          <cell r="H111">
            <v>4892</v>
          </cell>
          <cell r="I111">
            <v>3910.7</v>
          </cell>
          <cell r="J111">
            <v>6134.76</v>
          </cell>
        </row>
      </sheetData>
      <sheetData sheetId="1">
        <row r="105">
          <cell r="D105">
            <v>37004</v>
          </cell>
          <cell r="F105">
            <v>13670</v>
          </cell>
          <cell r="H105">
            <v>5791.67</v>
          </cell>
          <cell r="I105">
            <v>5825.86</v>
          </cell>
          <cell r="J105">
            <v>4010</v>
          </cell>
        </row>
      </sheetData>
      <sheetData sheetId="2">
        <row r="128">
          <cell r="D128">
            <v>38280</v>
          </cell>
          <cell r="F128">
            <v>25300</v>
          </cell>
          <cell r="G128">
            <v>0</v>
          </cell>
          <cell r="H128">
            <v>10188</v>
          </cell>
          <cell r="I128">
            <v>4293.3</v>
          </cell>
          <cell r="J128">
            <v>5578.5</v>
          </cell>
        </row>
      </sheetData>
      <sheetData sheetId="3">
        <row r="111">
          <cell r="D111">
            <v>37004</v>
          </cell>
          <cell r="F111">
            <v>15250</v>
          </cell>
          <cell r="G111">
            <v>800</v>
          </cell>
          <cell r="H111">
            <v>6122.2199999999993</v>
          </cell>
          <cell r="I111">
            <v>6104</v>
          </cell>
          <cell r="J111">
            <v>3850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BCC3-C7C8-4E29-AE25-03C50A75CD9B}">
  <dimension ref="A1:T25"/>
  <sheetViews>
    <sheetView workbookViewId="0">
      <selection activeCell="F27" sqref="F27"/>
    </sheetView>
  </sheetViews>
  <sheetFormatPr baseColWidth="10" defaultRowHeight="15" x14ac:dyDescent="0.25"/>
  <cols>
    <col min="2" max="2" width="13.5703125" bestFit="1" customWidth="1"/>
    <col min="3" max="3" width="30" customWidth="1"/>
    <col min="6" max="6" width="11.5703125" bestFit="1" customWidth="1"/>
    <col min="7" max="7" width="14.5703125" customWidth="1"/>
    <col min="8" max="8" width="13.28515625" bestFit="1" customWidth="1"/>
    <col min="11" max="11" width="12.5703125" bestFit="1" customWidth="1"/>
    <col min="20" max="20" width="12.5703125" bestFit="1" customWidth="1"/>
  </cols>
  <sheetData>
    <row r="1" spans="1:20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20" x14ac:dyDescent="0.25">
      <c r="A5" s="56"/>
      <c r="B5" s="56"/>
      <c r="C5" s="56"/>
      <c r="D5" s="56"/>
      <c r="G5" s="56" t="s">
        <v>2</v>
      </c>
      <c r="H5" s="56"/>
      <c r="I5" s="56"/>
      <c r="J5" s="56"/>
      <c r="K5" s="57">
        <v>84848</v>
      </c>
      <c r="N5" s="56"/>
      <c r="O5" s="56"/>
      <c r="P5" s="56"/>
      <c r="Q5" s="56"/>
      <c r="R5" s="56"/>
      <c r="S5" s="56"/>
      <c r="T5" s="56"/>
    </row>
    <row r="9" spans="1:20" ht="15.75" thickBot="1" x14ac:dyDescent="0.3"/>
    <row r="10" spans="1:20" ht="30" x14ac:dyDescent="0.25">
      <c r="A10" s="67" t="s">
        <v>4</v>
      </c>
      <c r="B10" s="68"/>
      <c r="C10" s="69"/>
      <c r="D10" s="34" t="s">
        <v>6</v>
      </c>
      <c r="E10" s="34" t="s">
        <v>7</v>
      </c>
      <c r="F10" s="34" t="s">
        <v>8</v>
      </c>
      <c r="G10" s="39" t="s">
        <v>9</v>
      </c>
      <c r="H10" s="50" t="s">
        <v>27</v>
      </c>
      <c r="I10" s="51" t="s">
        <v>28</v>
      </c>
      <c r="J10" s="52" t="s">
        <v>29</v>
      </c>
      <c r="K10" s="53" t="s">
        <v>30</v>
      </c>
      <c r="L10" s="53" t="s">
        <v>26</v>
      </c>
      <c r="M10" s="53" t="s">
        <v>16</v>
      </c>
      <c r="N10" s="23" t="s">
        <v>17</v>
      </c>
      <c r="O10" s="23" t="s">
        <v>18</v>
      </c>
      <c r="P10" s="23" t="s">
        <v>31</v>
      </c>
      <c r="Q10" s="23" t="s">
        <v>32</v>
      </c>
      <c r="R10" s="23" t="s">
        <v>20</v>
      </c>
      <c r="S10" s="23" t="s">
        <v>24</v>
      </c>
      <c r="T10" s="23" t="s">
        <v>21</v>
      </c>
    </row>
    <row r="11" spans="1:20" x14ac:dyDescent="0.25">
      <c r="A11" s="10">
        <v>1</v>
      </c>
      <c r="B11" s="63" t="s">
        <v>5</v>
      </c>
      <c r="C11" s="64"/>
      <c r="D11" s="3">
        <v>638</v>
      </c>
      <c r="E11" s="3">
        <v>58</v>
      </c>
      <c r="F11" s="38">
        <f>D11*E11</f>
        <v>37004</v>
      </c>
      <c r="G11" s="4"/>
      <c r="H11" s="43">
        <f>[1]ENERO!$D$111</f>
        <v>37004</v>
      </c>
      <c r="I11" s="45">
        <f>[1]FEBRERO!$D$111</f>
        <v>36366</v>
      </c>
      <c r="J11" s="45">
        <f>[1]MARZO!$D$111</f>
        <v>36366</v>
      </c>
      <c r="K11" s="45">
        <f>'[1]ABRIL '!$D$111</f>
        <v>36366</v>
      </c>
      <c r="L11" s="45">
        <f>[1]MAYO!$D$116</f>
        <v>37004</v>
      </c>
      <c r="M11" s="45">
        <f>[1]JUNIO!$D$111</f>
        <v>0</v>
      </c>
      <c r="N11" s="43">
        <f>[1]JULIO!$D$111</f>
        <v>0</v>
      </c>
      <c r="O11" s="43">
        <f>[1]AGOSTO!$D$111</f>
        <v>0</v>
      </c>
      <c r="P11" s="43">
        <f>[1]SEPTIEMBRE!$D$111</f>
        <v>0</v>
      </c>
      <c r="Q11" s="43">
        <f>[1]OCTUBRE!$D$111</f>
        <v>37004</v>
      </c>
      <c r="R11" s="43">
        <f>[1]NOVIEMBRE!$D$111</f>
        <v>0</v>
      </c>
      <c r="S11" s="43" t="str">
        <f>[1]DICIEMBRE!$D$111</f>
        <v>ENERO</v>
      </c>
      <c r="T11" s="43">
        <f>SUM(H11:S11)</f>
        <v>220110</v>
      </c>
    </row>
    <row r="12" spans="1:20" x14ac:dyDescent="0.25">
      <c r="A12" s="10">
        <v>2</v>
      </c>
      <c r="B12" s="63" t="s">
        <v>10</v>
      </c>
      <c r="C12" s="64"/>
      <c r="D12" s="3"/>
      <c r="E12" s="3"/>
      <c r="F12" s="58"/>
      <c r="G12" s="4"/>
      <c r="H12" s="4"/>
      <c r="I12" s="46"/>
      <c r="J12" s="45"/>
      <c r="K12" s="45"/>
      <c r="L12" s="45">
        <f>[1]MAYO!$E$116</f>
        <v>2080</v>
      </c>
      <c r="M12" s="45">
        <f>[1]JUNIO!$D$111</f>
        <v>0</v>
      </c>
      <c r="N12" s="43">
        <f>[1]JULIO!$D$111</f>
        <v>0</v>
      </c>
      <c r="O12" s="43">
        <f>[1]AGOSTO!$D$111</f>
        <v>0</v>
      </c>
      <c r="P12" s="43">
        <f>[1]SEPTIEMBRE!$D$111</f>
        <v>0</v>
      </c>
      <c r="Q12" s="43">
        <f>[1]OCTUBRE!$D$111</f>
        <v>37004</v>
      </c>
      <c r="R12" s="43">
        <f>[1]NOVIEMBRE!$D$111</f>
        <v>0</v>
      </c>
      <c r="S12" s="43" t="str">
        <f>[1]DICIEMBRE!$D$111</f>
        <v>ENERO</v>
      </c>
      <c r="T12" s="43">
        <f t="shared" ref="T12:T21" si="0">SUM(H12:S12)</f>
        <v>39084</v>
      </c>
    </row>
    <row r="13" spans="1:20" x14ac:dyDescent="0.25">
      <c r="A13" s="10">
        <v>3</v>
      </c>
      <c r="B13" s="63" t="s">
        <v>11</v>
      </c>
      <c r="C13" s="64"/>
      <c r="D13" s="3"/>
      <c r="E13" s="3"/>
      <c r="F13" s="38">
        <v>12500</v>
      </c>
      <c r="G13" s="4"/>
      <c r="H13" s="43">
        <f>[1]ENERO!$F$111</f>
        <v>1049.5</v>
      </c>
      <c r="I13" s="45">
        <f>[1]FEBRERO!$F$111</f>
        <v>4478.5</v>
      </c>
      <c r="J13" s="45">
        <f>[1]MARZO!$F$111</f>
        <v>8226</v>
      </c>
      <c r="K13" s="45">
        <f>'[1]ABRIL '!$F$111</f>
        <v>2000</v>
      </c>
      <c r="L13" s="45">
        <f>[1]MAYO!$F$116</f>
        <v>8693.07</v>
      </c>
      <c r="M13" s="45">
        <f>[1]JUNIO!$D$111</f>
        <v>0</v>
      </c>
      <c r="N13" s="43">
        <f>[1]JULIO!$D$111</f>
        <v>0</v>
      </c>
      <c r="O13" s="43">
        <f>[1]AGOSTO!$D$111</f>
        <v>0</v>
      </c>
      <c r="P13" s="43">
        <f>[1]SEPTIEMBRE!$D$111</f>
        <v>0</v>
      </c>
      <c r="Q13" s="43">
        <f>[1]OCTUBRE!$D$111</f>
        <v>37004</v>
      </c>
      <c r="R13" s="43">
        <f>[1]NOVIEMBRE!$D$111</f>
        <v>0</v>
      </c>
      <c r="S13" s="43" t="str">
        <f>[1]DICIEMBRE!$D$111</f>
        <v>ENERO</v>
      </c>
      <c r="T13" s="43">
        <f t="shared" si="0"/>
        <v>61451.07</v>
      </c>
    </row>
    <row r="14" spans="1:20" x14ac:dyDescent="0.25">
      <c r="A14" s="10">
        <v>4</v>
      </c>
      <c r="B14" s="63" t="s">
        <v>12</v>
      </c>
      <c r="C14" s="64"/>
      <c r="D14" s="3"/>
      <c r="E14" s="3"/>
      <c r="F14" s="38">
        <v>4000</v>
      </c>
      <c r="G14" s="4"/>
      <c r="H14" s="43">
        <f>[1]ENERO!$G$111</f>
        <v>0</v>
      </c>
      <c r="I14" s="45">
        <f>[1]FEBRERO!$G$111</f>
        <v>2188</v>
      </c>
      <c r="J14" s="45">
        <f>[1]MARZO!$G$111</f>
        <v>500</v>
      </c>
      <c r="K14" s="45">
        <f>'[1]ABRIL '!$G$111</f>
        <v>0</v>
      </c>
      <c r="L14" s="45">
        <f>[1]MAYO!$G$116</f>
        <v>0</v>
      </c>
      <c r="M14" s="45">
        <f>[1]JUNIO!$D$111</f>
        <v>0</v>
      </c>
      <c r="N14" s="43">
        <f>[1]JULIO!$D$111</f>
        <v>0</v>
      </c>
      <c r="O14" s="43">
        <f>[1]AGOSTO!$D$111</f>
        <v>0</v>
      </c>
      <c r="P14" s="43">
        <f>[1]SEPTIEMBRE!$D$111</f>
        <v>0</v>
      </c>
      <c r="Q14" s="43">
        <f>[1]OCTUBRE!$D$111</f>
        <v>37004</v>
      </c>
      <c r="R14" s="43">
        <f>[1]NOVIEMBRE!$D$111</f>
        <v>0</v>
      </c>
      <c r="S14" s="43" t="str">
        <f>[1]DICIEMBRE!$D$111</f>
        <v>ENERO</v>
      </c>
      <c r="T14" s="43">
        <f t="shared" si="0"/>
        <v>39692</v>
      </c>
    </row>
    <row r="15" spans="1:20" x14ac:dyDescent="0.25">
      <c r="A15" s="10">
        <v>5</v>
      </c>
      <c r="B15" s="63" t="s">
        <v>13</v>
      </c>
      <c r="C15" s="64"/>
      <c r="D15" s="3"/>
      <c r="E15" s="3"/>
      <c r="F15" s="38">
        <v>9000</v>
      </c>
      <c r="G15" s="4"/>
      <c r="H15" s="43">
        <f>[1]ENERO!$H$111</f>
        <v>3703</v>
      </c>
      <c r="I15" s="45">
        <f>[1]FEBRERO!$H$111</f>
        <v>10035.34</v>
      </c>
      <c r="J15" s="45">
        <f>[1]MARZO!$H$111</f>
        <v>7590</v>
      </c>
      <c r="K15" s="45">
        <f>'[1]ABRIL '!$H$111</f>
        <v>11800</v>
      </c>
      <c r="L15" s="45">
        <f>[1]MAYO!$H$116</f>
        <v>21960.799999999999</v>
      </c>
      <c r="M15" s="45">
        <f>[1]JUNIO!$D$111</f>
        <v>0</v>
      </c>
      <c r="N15" s="43">
        <f>[1]JULIO!$D$111</f>
        <v>0</v>
      </c>
      <c r="O15" s="43">
        <f>[1]AGOSTO!$D$111</f>
        <v>0</v>
      </c>
      <c r="P15" s="43">
        <f>[1]SEPTIEMBRE!$D$111</f>
        <v>0</v>
      </c>
      <c r="Q15" s="43">
        <f>[1]OCTUBRE!$D$111</f>
        <v>37004</v>
      </c>
      <c r="R15" s="43">
        <f>[1]NOVIEMBRE!$D$111</f>
        <v>0</v>
      </c>
      <c r="S15" s="43" t="str">
        <f>[1]DICIEMBRE!$D$111</f>
        <v>ENERO</v>
      </c>
      <c r="T15" s="43">
        <f t="shared" si="0"/>
        <v>92093.14</v>
      </c>
    </row>
    <row r="16" spans="1:20" x14ac:dyDescent="0.25">
      <c r="A16" s="10">
        <v>6</v>
      </c>
      <c r="B16" s="63" t="s">
        <v>14</v>
      </c>
      <c r="C16" s="64"/>
      <c r="D16" s="3"/>
      <c r="E16" s="3"/>
      <c r="F16" s="38">
        <v>8500</v>
      </c>
      <c r="G16" s="4"/>
      <c r="H16" s="43">
        <f>[1]ENERO!$I$111</f>
        <v>13612.93</v>
      </c>
      <c r="I16" s="45">
        <f>[1]FEBRERO!$I$111</f>
        <v>5084.3099999999995</v>
      </c>
      <c r="J16" s="45">
        <f>[1]MARZO!$I$111</f>
        <v>4896.2900000000009</v>
      </c>
      <c r="K16" s="45">
        <f>'[1]ABRIL '!$I$111</f>
        <v>7556.36</v>
      </c>
      <c r="L16" s="45">
        <f>[1]MAYO!$I$116</f>
        <v>6288.4</v>
      </c>
      <c r="M16" s="45">
        <f>[1]JUNIO!$D$111</f>
        <v>0</v>
      </c>
      <c r="N16" s="43">
        <f>[1]JULIO!$D$111</f>
        <v>0</v>
      </c>
      <c r="O16" s="43">
        <f>[1]AGOSTO!$D$111</f>
        <v>0</v>
      </c>
      <c r="P16" s="43">
        <f>[1]SEPTIEMBRE!$D$111</f>
        <v>0</v>
      </c>
      <c r="Q16" s="43">
        <f>[1]OCTUBRE!$D$111</f>
        <v>37004</v>
      </c>
      <c r="R16" s="43">
        <f>[1]NOVIEMBRE!$D$111</f>
        <v>0</v>
      </c>
      <c r="S16" s="43" t="str">
        <f>[1]DICIEMBRE!$D$111</f>
        <v>ENERO</v>
      </c>
      <c r="T16" s="43">
        <f t="shared" si="0"/>
        <v>74442.290000000008</v>
      </c>
    </row>
    <row r="17" spans="1:20" x14ac:dyDescent="0.25">
      <c r="A17" s="10">
        <v>7</v>
      </c>
      <c r="B17" s="63" t="s">
        <v>15</v>
      </c>
      <c r="C17" s="64"/>
      <c r="D17" s="3"/>
      <c r="E17" s="3"/>
      <c r="F17" s="38">
        <v>11000</v>
      </c>
      <c r="G17" s="4"/>
      <c r="H17" s="43">
        <f>[1]ENERO!$J$111</f>
        <v>1811</v>
      </c>
      <c r="I17" s="45">
        <f>[1]FEBRERO!$J$111</f>
        <v>23395.78</v>
      </c>
      <c r="J17" s="45">
        <f>[1]MARZO!$J$111</f>
        <v>9708</v>
      </c>
      <c r="K17" s="45">
        <f>'[1]ABRIL '!$J$111</f>
        <v>12193.08</v>
      </c>
      <c r="L17" s="45">
        <f>[1]MAYO!$J$116</f>
        <v>10186.4</v>
      </c>
      <c r="M17" s="45">
        <f>[1]JUNIO!$D$111</f>
        <v>0</v>
      </c>
      <c r="N17" s="43">
        <f>[1]JULIO!$D$111</f>
        <v>0</v>
      </c>
      <c r="O17" s="43">
        <f>[1]AGOSTO!$D$111</f>
        <v>0</v>
      </c>
      <c r="P17" s="43">
        <f>[1]SEPTIEMBRE!$D$111</f>
        <v>0</v>
      </c>
      <c r="Q17" s="43">
        <f>[1]OCTUBRE!$D$111</f>
        <v>37004</v>
      </c>
      <c r="R17" s="43">
        <f>[1]NOVIEMBRE!$D$111</f>
        <v>0</v>
      </c>
      <c r="S17" s="43" t="str">
        <f>[1]DICIEMBRE!$D$111</f>
        <v>ENERO</v>
      </c>
      <c r="T17" s="43">
        <f t="shared" si="0"/>
        <v>94298.260000000009</v>
      </c>
    </row>
    <row r="18" spans="1:20" x14ac:dyDescent="0.25">
      <c r="A18" s="11"/>
      <c r="B18" s="7"/>
      <c r="C18" s="8"/>
      <c r="D18" s="4"/>
      <c r="E18" s="4"/>
      <c r="F18" s="6"/>
      <c r="G18" s="4"/>
      <c r="H18" s="4"/>
      <c r="I18" s="46"/>
      <c r="J18" s="46"/>
      <c r="K18" s="46"/>
      <c r="L18" s="46"/>
      <c r="M18" s="46"/>
      <c r="N18" s="4"/>
      <c r="O18" s="4"/>
      <c r="P18" s="4"/>
      <c r="Q18" s="4"/>
      <c r="R18" s="4"/>
      <c r="S18" s="4"/>
      <c r="T18" s="43">
        <f t="shared" si="0"/>
        <v>0</v>
      </c>
    </row>
    <row r="19" spans="1:20" x14ac:dyDescent="0.25">
      <c r="A19" s="11"/>
      <c r="B19" s="70"/>
      <c r="C19" s="71"/>
      <c r="D19" s="4"/>
      <c r="E19" s="4"/>
      <c r="F19" s="4"/>
      <c r="G19" s="4"/>
      <c r="H19" s="4"/>
      <c r="I19" s="46"/>
      <c r="J19" s="46"/>
      <c r="K19" s="46"/>
      <c r="L19" s="46"/>
      <c r="M19" s="46"/>
      <c r="N19" s="4"/>
      <c r="O19" s="4"/>
      <c r="P19" s="4"/>
      <c r="Q19" s="4"/>
      <c r="R19" s="4"/>
      <c r="S19" s="4"/>
      <c r="T19" s="43">
        <f t="shared" si="0"/>
        <v>0</v>
      </c>
    </row>
    <row r="20" spans="1:20" x14ac:dyDescent="0.25">
      <c r="A20" s="11"/>
      <c r="B20" s="70"/>
      <c r="C20" s="71"/>
      <c r="D20" s="4"/>
      <c r="E20" s="4"/>
      <c r="F20" s="4"/>
      <c r="G20" s="4"/>
      <c r="H20" s="4"/>
      <c r="I20" s="46"/>
      <c r="J20" s="46"/>
      <c r="K20" s="46"/>
      <c r="L20" s="46"/>
      <c r="M20" s="46"/>
      <c r="N20" s="4"/>
      <c r="O20" s="4"/>
      <c r="P20" s="4"/>
      <c r="Q20" s="4"/>
      <c r="R20" s="4"/>
      <c r="S20" s="4"/>
      <c r="T20" s="43">
        <f t="shared" si="0"/>
        <v>0</v>
      </c>
    </row>
    <row r="21" spans="1:20" ht="15.75" thickBot="1" x14ac:dyDescent="0.3">
      <c r="A21" s="12"/>
      <c r="B21" s="72"/>
      <c r="C21" s="73"/>
      <c r="D21" s="5"/>
      <c r="E21" s="5"/>
      <c r="F21" s="5"/>
      <c r="G21" s="5"/>
      <c r="H21" s="5"/>
      <c r="I21" s="47"/>
      <c r="J21" s="47"/>
      <c r="K21" s="47"/>
      <c r="L21" s="47"/>
      <c r="M21" s="47"/>
      <c r="N21" s="5"/>
      <c r="O21" s="5"/>
      <c r="P21" s="5"/>
      <c r="Q21" s="5"/>
      <c r="R21" s="5"/>
      <c r="S21" s="5"/>
      <c r="T21" s="49">
        <f t="shared" si="0"/>
        <v>0</v>
      </c>
    </row>
    <row r="22" spans="1:20" x14ac:dyDescent="0.25">
      <c r="A22" s="2"/>
      <c r="B22" s="2"/>
      <c r="C22" s="2"/>
      <c r="D22" s="2"/>
      <c r="E22" s="2"/>
      <c r="F22" s="13">
        <f>SUM(F11:F21)</f>
        <v>82004</v>
      </c>
      <c r="G22" s="2"/>
      <c r="H22" s="13">
        <f>SUM(H11:H17)</f>
        <v>57180.43</v>
      </c>
      <c r="I22" s="13">
        <f>SUM(I11:I21)</f>
        <v>81547.929999999993</v>
      </c>
      <c r="J22" s="13">
        <f>SUM(J11:J21)</f>
        <v>67286.290000000008</v>
      </c>
      <c r="K22" s="48">
        <f>SUM(K11:K21)</f>
        <v>69915.44</v>
      </c>
      <c r="L22" s="48">
        <f>SUM(L11:L17)</f>
        <v>86212.669999999984</v>
      </c>
      <c r="M22" s="48">
        <f>SUM(M11:M21)</f>
        <v>0</v>
      </c>
      <c r="N22" s="48">
        <f>SUM(N11:N21)</f>
        <v>0</v>
      </c>
      <c r="T22" s="48">
        <f>SUM(H22:S22)</f>
        <v>362142.75999999995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H25" s="14"/>
    </row>
  </sheetData>
  <mergeCells count="14">
    <mergeCell ref="B20:C20"/>
    <mergeCell ref="B21:C21"/>
    <mergeCell ref="B13:C13"/>
    <mergeCell ref="B14:C14"/>
    <mergeCell ref="B15:C15"/>
    <mergeCell ref="B16:C16"/>
    <mergeCell ref="B17:C17"/>
    <mergeCell ref="B19:C19"/>
    <mergeCell ref="B12:C12"/>
    <mergeCell ref="A1:T1"/>
    <mergeCell ref="A2:T2"/>
    <mergeCell ref="A3:T3"/>
    <mergeCell ref="A10:C10"/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workbookViewId="0">
      <selection activeCell="A3" sqref="A3:I3"/>
    </sheetView>
  </sheetViews>
  <sheetFormatPr baseColWidth="10" defaultRowHeight="15" x14ac:dyDescent="0.25"/>
  <cols>
    <col min="2" max="2" width="13.5703125" bestFit="1" customWidth="1"/>
    <col min="3" max="3" width="30" customWidth="1"/>
    <col min="6" max="6" width="11.5703125" bestFit="1" customWidth="1"/>
    <col min="7" max="7" width="14.5703125" customWidth="1"/>
    <col min="11" max="11" width="11.5703125" bestFit="1" customWidth="1"/>
    <col min="20" max="20" width="12.5703125" bestFit="1" customWidth="1"/>
  </cols>
  <sheetData>
    <row r="1" spans="1:20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20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1:20" x14ac:dyDescent="0.25">
      <c r="A3" s="65" t="s">
        <v>3</v>
      </c>
      <c r="B3" s="65"/>
      <c r="C3" s="65"/>
      <c r="D3" s="65"/>
      <c r="E3" s="65"/>
      <c r="F3" s="65"/>
      <c r="G3" s="65"/>
      <c r="H3" s="65"/>
      <c r="I3" s="65"/>
    </row>
    <row r="4" spans="1:20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20" x14ac:dyDescent="0.25">
      <c r="E5" t="s">
        <v>2</v>
      </c>
      <c r="I5" s="9">
        <v>84848</v>
      </c>
    </row>
    <row r="9" spans="1:20" ht="15.75" thickBot="1" x14ac:dyDescent="0.3"/>
    <row r="10" spans="1:20" ht="30" x14ac:dyDescent="0.25">
      <c r="A10" s="67" t="s">
        <v>4</v>
      </c>
      <c r="B10" s="68"/>
      <c r="C10" s="69"/>
      <c r="D10" s="34" t="s">
        <v>6</v>
      </c>
      <c r="E10" s="34" t="s">
        <v>7</v>
      </c>
      <c r="F10" s="34" t="s">
        <v>8</v>
      </c>
      <c r="G10" s="39" t="s">
        <v>9</v>
      </c>
      <c r="H10" s="50" t="s">
        <v>27</v>
      </c>
      <c r="I10" s="51" t="s">
        <v>28</v>
      </c>
      <c r="J10" s="52" t="s">
        <v>29</v>
      </c>
      <c r="K10" s="53" t="s">
        <v>30</v>
      </c>
      <c r="L10" s="53" t="s">
        <v>26</v>
      </c>
      <c r="M10" s="53" t="s">
        <v>16</v>
      </c>
      <c r="N10" s="23" t="s">
        <v>17</v>
      </c>
      <c r="O10" s="23" t="s">
        <v>18</v>
      </c>
      <c r="P10" s="23" t="s">
        <v>31</v>
      </c>
      <c r="Q10" s="23" t="s">
        <v>32</v>
      </c>
      <c r="R10" s="23" t="s">
        <v>20</v>
      </c>
      <c r="S10" s="23" t="s">
        <v>24</v>
      </c>
      <c r="T10" s="23" t="s">
        <v>21</v>
      </c>
    </row>
    <row r="11" spans="1:20" x14ac:dyDescent="0.25">
      <c r="A11" s="10">
        <v>1</v>
      </c>
      <c r="B11" s="63" t="s">
        <v>5</v>
      </c>
      <c r="C11" s="64"/>
      <c r="D11" s="3">
        <v>638</v>
      </c>
      <c r="E11" s="3">
        <v>57</v>
      </c>
      <c r="F11" s="38">
        <f>D11*E11</f>
        <v>36366</v>
      </c>
      <c r="G11" s="4"/>
      <c r="H11" s="43">
        <f>[2]ENERO!$D$111</f>
        <v>37004</v>
      </c>
      <c r="I11" s="45">
        <f>[2]FEBRERO!$D$126</f>
        <v>36366</v>
      </c>
      <c r="J11" s="45">
        <f>[2]MARZO!$D$145</f>
        <v>37004</v>
      </c>
      <c r="K11" s="45">
        <f>[2]ABRIL!$D$147</f>
        <v>36366</v>
      </c>
      <c r="L11" s="45">
        <f>[2]MAYO!$D$147</f>
        <v>36366</v>
      </c>
      <c r="M11" s="45">
        <f>[2]JUNIO!$D$148</f>
        <v>36366</v>
      </c>
      <c r="N11" s="43">
        <f>[2]JULIO!$D$150</f>
        <v>36366</v>
      </c>
      <c r="O11" s="4"/>
      <c r="P11" s="4"/>
      <c r="Q11" s="4"/>
      <c r="R11" s="4"/>
      <c r="S11" s="4"/>
      <c r="T11" s="43">
        <f>SUM(H11:S11)</f>
        <v>255838</v>
      </c>
    </row>
    <row r="12" spans="1:20" x14ac:dyDescent="0.25">
      <c r="A12" s="10">
        <v>2</v>
      </c>
      <c r="B12" s="63" t="s">
        <v>10</v>
      </c>
      <c r="C12" s="64"/>
      <c r="D12" s="3"/>
      <c r="E12" s="3"/>
      <c r="F12" s="1"/>
      <c r="G12" s="4"/>
      <c r="H12" s="4"/>
      <c r="I12" s="46"/>
      <c r="J12" s="45"/>
      <c r="K12" s="45"/>
      <c r="L12" s="46"/>
      <c r="M12" s="46"/>
      <c r="N12" s="4"/>
      <c r="O12" s="4"/>
      <c r="P12" s="4"/>
      <c r="Q12" s="4"/>
      <c r="R12" s="4"/>
      <c r="S12" s="4"/>
      <c r="T12" s="43">
        <f t="shared" ref="T12:T21" si="0">SUM(H12:S12)</f>
        <v>0</v>
      </c>
    </row>
    <row r="13" spans="1:20" x14ac:dyDescent="0.25">
      <c r="A13" s="10">
        <v>3</v>
      </c>
      <c r="B13" s="63" t="s">
        <v>11</v>
      </c>
      <c r="C13" s="64"/>
      <c r="D13" s="3"/>
      <c r="E13" s="3"/>
      <c r="F13" s="38">
        <v>12500</v>
      </c>
      <c r="G13" s="4"/>
      <c r="H13" s="43">
        <f>[2]ENERO!$F$111</f>
        <v>11056.96</v>
      </c>
      <c r="I13" s="45">
        <f>[2]FEBRERO!$F$126</f>
        <v>10698.24</v>
      </c>
      <c r="J13" s="45">
        <f>[2]MARZO!$F$145</f>
        <v>12642.009999999998</v>
      </c>
      <c r="K13" s="45">
        <f>[2]ABRIL!$F$147</f>
        <v>9347.58</v>
      </c>
      <c r="L13" s="45">
        <f>[2]MAYO!$F$147</f>
        <v>6557</v>
      </c>
      <c r="M13" s="45">
        <f>[2]JUNIO!$F$148</f>
        <v>14415.2</v>
      </c>
      <c r="N13" s="43">
        <f>[2]JULIO!$F$150</f>
        <v>7312</v>
      </c>
      <c r="O13" s="4"/>
      <c r="P13" s="4"/>
      <c r="Q13" s="4"/>
      <c r="R13" s="4"/>
      <c r="S13" s="4"/>
      <c r="T13" s="43">
        <f t="shared" si="0"/>
        <v>72028.989999999991</v>
      </c>
    </row>
    <row r="14" spans="1:20" x14ac:dyDescent="0.25">
      <c r="A14" s="10">
        <v>4</v>
      </c>
      <c r="B14" s="63" t="s">
        <v>12</v>
      </c>
      <c r="C14" s="64"/>
      <c r="D14" s="3"/>
      <c r="E14" s="3"/>
      <c r="F14" s="38">
        <v>4000</v>
      </c>
      <c r="G14" s="4"/>
      <c r="H14" s="43">
        <f>[2]ENERO!$G$111</f>
        <v>1670</v>
      </c>
      <c r="I14" s="45">
        <f>[2]FEBRERO!$G$126</f>
        <v>2932</v>
      </c>
      <c r="J14" s="45">
        <f>[2]MARZO!$G$145</f>
        <v>3800</v>
      </c>
      <c r="K14" s="45">
        <f>[2]ABRIL!$G$147</f>
        <v>3420</v>
      </c>
      <c r="L14" s="45">
        <f>[2]MAYO!$G$147</f>
        <v>1739.06</v>
      </c>
      <c r="M14" s="45">
        <f>[2]JUNIO!$G$148</f>
        <v>5000</v>
      </c>
      <c r="N14" s="43">
        <f>[2]JULIO!$G$150</f>
        <v>1080</v>
      </c>
      <c r="O14" s="4"/>
      <c r="P14" s="4"/>
      <c r="Q14" s="4"/>
      <c r="R14" s="4"/>
      <c r="S14" s="4"/>
      <c r="T14" s="43">
        <f t="shared" si="0"/>
        <v>19641.059999999998</v>
      </c>
    </row>
    <row r="15" spans="1:20" x14ac:dyDescent="0.25">
      <c r="A15" s="10">
        <v>5</v>
      </c>
      <c r="B15" s="63" t="s">
        <v>13</v>
      </c>
      <c r="C15" s="64"/>
      <c r="D15" s="3"/>
      <c r="E15" s="3"/>
      <c r="F15" s="38">
        <v>9000</v>
      </c>
      <c r="G15" s="4"/>
      <c r="H15" s="43">
        <f>[2]ENERO!$H$111</f>
        <v>1800</v>
      </c>
      <c r="I15" s="45">
        <f>[2]FEBRERO!$H$126</f>
        <v>10600</v>
      </c>
      <c r="J15" s="45">
        <f>[2]MARZO!$H$145</f>
        <v>8712.5</v>
      </c>
      <c r="K15" s="45">
        <f>[2]ABRIL!$H$147</f>
        <v>4778</v>
      </c>
      <c r="L15" s="45">
        <f>[2]MAYO!$H$147</f>
        <v>10920.400000000001</v>
      </c>
      <c r="M15" s="45">
        <f>[2]JUNIO!$H$148</f>
        <v>11501</v>
      </c>
      <c r="N15" s="43">
        <f>[2]JULIO!$H$150</f>
        <v>6572.8</v>
      </c>
      <c r="O15" s="4"/>
      <c r="P15" s="4"/>
      <c r="Q15" s="4"/>
      <c r="R15" s="4"/>
      <c r="S15" s="4"/>
      <c r="T15" s="43">
        <f t="shared" si="0"/>
        <v>54884.700000000004</v>
      </c>
    </row>
    <row r="16" spans="1:20" x14ac:dyDescent="0.25">
      <c r="A16" s="10">
        <v>6</v>
      </c>
      <c r="B16" s="63" t="s">
        <v>14</v>
      </c>
      <c r="C16" s="64"/>
      <c r="D16" s="3"/>
      <c r="E16" s="3"/>
      <c r="F16" s="38">
        <v>8500</v>
      </c>
      <c r="G16" s="4"/>
      <c r="H16" s="43">
        <f>[2]ENERO!$I$111</f>
        <v>5530</v>
      </c>
      <c r="I16" s="45">
        <f>[2]FEBRERO!$I$126</f>
        <v>8339.7800000000007</v>
      </c>
      <c r="J16" s="45">
        <f>[2]MARZO!$I$145</f>
        <v>8367.01</v>
      </c>
      <c r="K16" s="45">
        <f>[2]ABRIL!$I$147</f>
        <v>8999.99</v>
      </c>
      <c r="L16" s="45">
        <f>[2]MAYO!$I$147</f>
        <v>9590.2000000000007</v>
      </c>
      <c r="M16" s="45">
        <f>[2]JUNIO!$I$148</f>
        <v>9414.36</v>
      </c>
      <c r="N16" s="43">
        <f>[2]JULIO!$I$150</f>
        <v>9446.94</v>
      </c>
      <c r="O16" s="4"/>
      <c r="P16" s="4"/>
      <c r="Q16" s="4"/>
      <c r="R16" s="4"/>
      <c r="S16" s="4"/>
      <c r="T16" s="43">
        <f t="shared" si="0"/>
        <v>59688.28</v>
      </c>
    </row>
    <row r="17" spans="1:20" x14ac:dyDescent="0.25">
      <c r="A17" s="10">
        <v>7</v>
      </c>
      <c r="B17" s="63" t="s">
        <v>15</v>
      </c>
      <c r="C17" s="64"/>
      <c r="D17" s="3"/>
      <c r="E17" s="3"/>
      <c r="F17" s="38">
        <v>11000</v>
      </c>
      <c r="G17" s="4"/>
      <c r="H17" s="43">
        <f>[2]ENERO!$J$111</f>
        <v>7866</v>
      </c>
      <c r="I17" s="45">
        <f>[2]FEBRERO!$J$126</f>
        <v>11801.1</v>
      </c>
      <c r="J17" s="45">
        <f>[2]MARZO!$J$145</f>
        <v>10785</v>
      </c>
      <c r="K17" s="45">
        <f>[2]ABRIL!$J$147</f>
        <v>19660</v>
      </c>
      <c r="L17" s="45">
        <f>[2]MAYO!$J$147</f>
        <v>14808</v>
      </c>
      <c r="M17" s="45">
        <f>[2]JUNIO!$J$148</f>
        <v>11361</v>
      </c>
      <c r="N17" s="43">
        <f>[2]JULIO!$J$150</f>
        <v>16280</v>
      </c>
      <c r="O17" s="4"/>
      <c r="P17" s="4"/>
      <c r="Q17" s="4"/>
      <c r="R17" s="4"/>
      <c r="S17" s="4"/>
      <c r="T17" s="43">
        <f t="shared" si="0"/>
        <v>92561.1</v>
      </c>
    </row>
    <row r="18" spans="1:20" x14ac:dyDescent="0.25">
      <c r="A18" s="11"/>
      <c r="B18" s="7"/>
      <c r="C18" s="8"/>
      <c r="D18" s="4"/>
      <c r="E18" s="4"/>
      <c r="F18" s="6"/>
      <c r="G18" s="4"/>
      <c r="H18" s="4"/>
      <c r="I18" s="46"/>
      <c r="J18" s="46"/>
      <c r="K18" s="46"/>
      <c r="L18" s="46"/>
      <c r="M18" s="46"/>
      <c r="N18" s="4"/>
      <c r="O18" s="4"/>
      <c r="P18" s="4"/>
      <c r="Q18" s="4"/>
      <c r="R18" s="4"/>
      <c r="S18" s="4"/>
      <c r="T18" s="43">
        <f t="shared" si="0"/>
        <v>0</v>
      </c>
    </row>
    <row r="19" spans="1:20" x14ac:dyDescent="0.25">
      <c r="A19" s="11"/>
      <c r="B19" s="70"/>
      <c r="C19" s="71"/>
      <c r="D19" s="4"/>
      <c r="E19" s="4"/>
      <c r="F19" s="4"/>
      <c r="G19" s="4"/>
      <c r="H19" s="4"/>
      <c r="I19" s="46"/>
      <c r="J19" s="46"/>
      <c r="K19" s="46"/>
      <c r="L19" s="46"/>
      <c r="M19" s="46"/>
      <c r="N19" s="4"/>
      <c r="O19" s="4"/>
      <c r="P19" s="4"/>
      <c r="Q19" s="4"/>
      <c r="R19" s="4"/>
      <c r="S19" s="4"/>
      <c r="T19" s="43">
        <f t="shared" si="0"/>
        <v>0</v>
      </c>
    </row>
    <row r="20" spans="1:20" x14ac:dyDescent="0.25">
      <c r="A20" s="11"/>
      <c r="B20" s="70"/>
      <c r="C20" s="71"/>
      <c r="D20" s="4"/>
      <c r="E20" s="4"/>
      <c r="F20" s="4"/>
      <c r="G20" s="4"/>
      <c r="H20" s="4"/>
      <c r="I20" s="46"/>
      <c r="J20" s="46"/>
      <c r="K20" s="46"/>
      <c r="L20" s="46"/>
      <c r="M20" s="46"/>
      <c r="N20" s="4"/>
      <c r="O20" s="4"/>
      <c r="P20" s="4"/>
      <c r="Q20" s="4"/>
      <c r="R20" s="4"/>
      <c r="S20" s="4"/>
      <c r="T20" s="43">
        <f t="shared" si="0"/>
        <v>0</v>
      </c>
    </row>
    <row r="21" spans="1:20" ht="15.75" thickBot="1" x14ac:dyDescent="0.3">
      <c r="A21" s="12"/>
      <c r="B21" s="72"/>
      <c r="C21" s="73"/>
      <c r="D21" s="5"/>
      <c r="E21" s="5"/>
      <c r="F21" s="5"/>
      <c r="G21" s="5"/>
      <c r="H21" s="5"/>
      <c r="I21" s="47"/>
      <c r="J21" s="47"/>
      <c r="K21" s="47"/>
      <c r="L21" s="47"/>
      <c r="M21" s="47"/>
      <c r="N21" s="5"/>
      <c r="O21" s="5"/>
      <c r="P21" s="5"/>
      <c r="Q21" s="5"/>
      <c r="R21" s="5"/>
      <c r="S21" s="5"/>
      <c r="T21" s="49">
        <f t="shared" si="0"/>
        <v>0</v>
      </c>
    </row>
    <row r="22" spans="1:20" x14ac:dyDescent="0.25">
      <c r="A22" s="2"/>
      <c r="B22" s="2"/>
      <c r="C22" s="2"/>
      <c r="D22" s="2"/>
      <c r="E22" s="2"/>
      <c r="F22" s="13">
        <f>SUM(F11:F21)</f>
        <v>81366</v>
      </c>
      <c r="G22" s="2"/>
      <c r="H22" s="13">
        <f>SUM(H11:H21)</f>
        <v>64926.96</v>
      </c>
      <c r="I22" s="13">
        <f>SUM(I11:I21)</f>
        <v>80737.12000000001</v>
      </c>
      <c r="J22" s="13">
        <f>SUM(J11:J21)</f>
        <v>81310.51999999999</v>
      </c>
      <c r="K22" s="48">
        <f>SUM(K11:K21)</f>
        <v>82571.570000000007</v>
      </c>
      <c r="L22" s="48">
        <f>SUM(L11:L17)</f>
        <v>79980.66</v>
      </c>
      <c r="M22" s="48">
        <f>SUM(M11:M21)</f>
        <v>88057.56</v>
      </c>
      <c r="N22" s="48">
        <f>SUM(N11:N21)</f>
        <v>77057.740000000005</v>
      </c>
      <c r="T22" s="48">
        <f>SUM(H22:S22)</f>
        <v>554642.13000000012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H25" s="14"/>
    </row>
  </sheetData>
  <mergeCells count="14">
    <mergeCell ref="A2:I2"/>
    <mergeCell ref="A1:I1"/>
    <mergeCell ref="B19:C19"/>
    <mergeCell ref="B20:C20"/>
    <mergeCell ref="B21:C21"/>
    <mergeCell ref="A3:I3"/>
    <mergeCell ref="B11:C11"/>
    <mergeCell ref="B13:C13"/>
    <mergeCell ref="B17:C17"/>
    <mergeCell ref="B16:C16"/>
    <mergeCell ref="B15:C15"/>
    <mergeCell ref="B14:C14"/>
    <mergeCell ref="B12:C12"/>
    <mergeCell ref="A10:C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workbookViewId="0">
      <selection activeCell="P9" sqref="P9"/>
    </sheetView>
  </sheetViews>
  <sheetFormatPr baseColWidth="10" defaultRowHeight="15" x14ac:dyDescent="0.25"/>
  <cols>
    <col min="3" max="3" width="33.5703125" customWidth="1"/>
    <col min="7" max="7" width="13.7109375" bestFit="1" customWidth="1"/>
    <col min="8" max="15" width="11.5703125" bestFit="1" customWidth="1"/>
    <col min="16" max="16" width="12.5703125" bestFit="1" customWidth="1"/>
  </cols>
  <sheetData>
    <row r="1" spans="1:16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5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5">
      <c r="K4" t="s">
        <v>2</v>
      </c>
      <c r="O4" s="9">
        <v>84848</v>
      </c>
    </row>
    <row r="8" spans="1:16" ht="15.75" thickBot="1" x14ac:dyDescent="0.3"/>
    <row r="9" spans="1:16" ht="30.75" thickBot="1" x14ac:dyDescent="0.3">
      <c r="A9" s="82" t="s">
        <v>4</v>
      </c>
      <c r="B9" s="83"/>
      <c r="C9" s="83"/>
      <c r="D9" s="19" t="s">
        <v>6</v>
      </c>
      <c r="E9" s="19" t="s">
        <v>7</v>
      </c>
      <c r="F9" s="19" t="s">
        <v>8</v>
      </c>
      <c r="G9" s="20" t="s">
        <v>9</v>
      </c>
      <c r="H9" s="40" t="s">
        <v>26</v>
      </c>
      <c r="I9" s="21" t="s">
        <v>16</v>
      </c>
      <c r="J9" s="19" t="s">
        <v>17</v>
      </c>
      <c r="K9" s="19" t="s">
        <v>18</v>
      </c>
      <c r="L9" s="22" t="s">
        <v>22</v>
      </c>
      <c r="M9" s="22" t="s">
        <v>19</v>
      </c>
      <c r="N9" s="22" t="s">
        <v>20</v>
      </c>
      <c r="O9" s="22" t="s">
        <v>24</v>
      </c>
      <c r="P9" s="23" t="s">
        <v>21</v>
      </c>
    </row>
    <row r="10" spans="1:16" x14ac:dyDescent="0.25">
      <c r="A10" s="34">
        <v>1</v>
      </c>
      <c r="B10" s="84" t="s">
        <v>5</v>
      </c>
      <c r="C10" s="85"/>
      <c r="D10" s="16">
        <v>638</v>
      </c>
      <c r="E10" s="16">
        <v>57</v>
      </c>
      <c r="F10" s="18">
        <f>D10*E10</f>
        <v>36366</v>
      </c>
      <c r="G10" s="17"/>
      <c r="H10" s="41">
        <v>23454</v>
      </c>
      <c r="I10" s="41">
        <f>[3]junio!$D$111</f>
        <v>31262</v>
      </c>
      <c r="J10" s="18">
        <v>31900</v>
      </c>
      <c r="K10" s="18">
        <f>[3]Agosto!$D$145</f>
        <v>36366</v>
      </c>
      <c r="L10" s="18">
        <v>37194.400000000001</v>
      </c>
      <c r="M10" s="18">
        <v>38470.400000000001</v>
      </c>
      <c r="N10" s="18">
        <v>36366</v>
      </c>
      <c r="O10" s="18">
        <f>[3]Diciembre!$D$150</f>
        <v>42108</v>
      </c>
      <c r="P10" s="6">
        <f>SUM(H10:O10)</f>
        <v>277120.8</v>
      </c>
    </row>
    <row r="11" spans="1:16" x14ac:dyDescent="0.25">
      <c r="A11" s="35">
        <v>2</v>
      </c>
      <c r="B11" s="80" t="s">
        <v>10</v>
      </c>
      <c r="C11" s="64"/>
      <c r="D11" s="4"/>
      <c r="E11" s="4"/>
      <c r="F11" s="15"/>
      <c r="G11" s="4"/>
      <c r="H11" s="42"/>
      <c r="I11" s="42"/>
      <c r="J11" s="6"/>
      <c r="K11" s="6">
        <f>[3]Agosto!$E$145</f>
        <v>0</v>
      </c>
      <c r="L11" s="6">
        <f>[3]Septiembre!$E$146</f>
        <v>0</v>
      </c>
      <c r="M11" s="6">
        <f>[3]Septiembre!$E$146</f>
        <v>0</v>
      </c>
      <c r="N11" s="6">
        <f>[3]Septiembre!$E$146</f>
        <v>0</v>
      </c>
      <c r="O11" s="6">
        <f>[3]Noviembre!$E$147</f>
        <v>0</v>
      </c>
      <c r="P11" s="6">
        <f t="shared" ref="P11:P16" si="0">SUM(H11:O11)</f>
        <v>0</v>
      </c>
    </row>
    <row r="12" spans="1:16" x14ac:dyDescent="0.25">
      <c r="A12" s="35">
        <v>3</v>
      </c>
      <c r="B12" s="80" t="s">
        <v>11</v>
      </c>
      <c r="C12" s="64"/>
      <c r="D12" s="4"/>
      <c r="E12" s="4"/>
      <c r="F12" s="6">
        <v>13000</v>
      </c>
      <c r="G12" s="4"/>
      <c r="H12" s="42">
        <v>693</v>
      </c>
      <c r="I12" s="42">
        <v>4831.72</v>
      </c>
      <c r="J12" s="6">
        <f>[3]julio!$F$111</f>
        <v>428</v>
      </c>
      <c r="K12" s="6">
        <v>7193.29</v>
      </c>
      <c r="L12" s="6">
        <v>9811.44</v>
      </c>
      <c r="M12" s="6">
        <v>4560.72</v>
      </c>
      <c r="N12" s="6">
        <v>6031.72</v>
      </c>
      <c r="O12" s="6">
        <v>2779.72</v>
      </c>
      <c r="P12" s="6">
        <f t="shared" si="0"/>
        <v>36329.61</v>
      </c>
    </row>
    <row r="13" spans="1:16" x14ac:dyDescent="0.25">
      <c r="A13" s="35">
        <v>4</v>
      </c>
      <c r="B13" s="80" t="s">
        <v>12</v>
      </c>
      <c r="C13" s="64"/>
      <c r="D13" s="4"/>
      <c r="E13" s="4"/>
      <c r="F13" s="6">
        <v>4500</v>
      </c>
      <c r="G13" s="4"/>
      <c r="H13" s="42">
        <v>1235</v>
      </c>
      <c r="I13" s="42">
        <f>[3]junio!$G$111</f>
        <v>0</v>
      </c>
      <c r="J13" s="6">
        <f>[3]julio!$G$111</f>
        <v>0</v>
      </c>
      <c r="K13" s="6">
        <v>3466.5</v>
      </c>
      <c r="L13" s="6">
        <v>4484</v>
      </c>
      <c r="M13" s="6"/>
      <c r="N13" s="6">
        <v>3084.4</v>
      </c>
      <c r="O13" s="6">
        <f>[3]Diciembre!$G$150</f>
        <v>0</v>
      </c>
      <c r="P13" s="6">
        <f t="shared" si="0"/>
        <v>12269.9</v>
      </c>
    </row>
    <row r="14" spans="1:16" x14ac:dyDescent="0.25">
      <c r="A14" s="35">
        <v>5</v>
      </c>
      <c r="B14" s="80" t="s">
        <v>13</v>
      </c>
      <c r="C14" s="64"/>
      <c r="D14" s="4"/>
      <c r="E14" s="4"/>
      <c r="F14" s="6">
        <v>9000</v>
      </c>
      <c r="G14" s="4"/>
      <c r="H14" s="42"/>
      <c r="I14" s="42">
        <v>7111</v>
      </c>
      <c r="J14" s="6">
        <v>5750</v>
      </c>
      <c r="K14" s="6">
        <f>[3]Agosto!$H$145</f>
        <v>8903.1</v>
      </c>
      <c r="L14" s="6">
        <v>8128</v>
      </c>
      <c r="M14" s="6">
        <v>9622</v>
      </c>
      <c r="N14" s="6">
        <f>[3]Octubre!$H$147</f>
        <v>9862</v>
      </c>
      <c r="O14" s="6">
        <v>5000</v>
      </c>
      <c r="P14" s="6">
        <f t="shared" si="0"/>
        <v>54376.1</v>
      </c>
    </row>
    <row r="15" spans="1:16" x14ac:dyDescent="0.25">
      <c r="A15" s="35">
        <v>6</v>
      </c>
      <c r="B15" s="80" t="s">
        <v>14</v>
      </c>
      <c r="C15" s="64"/>
      <c r="D15" s="4"/>
      <c r="E15" s="4"/>
      <c r="F15" s="6">
        <v>7500</v>
      </c>
      <c r="G15" s="4"/>
      <c r="H15" s="42"/>
      <c r="I15" s="42">
        <v>3829.8</v>
      </c>
      <c r="J15" s="6">
        <v>4330.5</v>
      </c>
      <c r="K15" s="6">
        <v>10911.37</v>
      </c>
      <c r="L15" s="6">
        <v>9869.7000000000007</v>
      </c>
      <c r="M15" s="6">
        <v>8370.98</v>
      </c>
      <c r="N15" s="6">
        <v>7360.98</v>
      </c>
      <c r="O15" s="6">
        <v>4038</v>
      </c>
      <c r="P15" s="6">
        <f t="shared" si="0"/>
        <v>48711.33</v>
      </c>
    </row>
    <row r="16" spans="1:16" x14ac:dyDescent="0.25">
      <c r="A16" s="35">
        <v>7</v>
      </c>
      <c r="B16" s="80" t="s">
        <v>15</v>
      </c>
      <c r="C16" s="64"/>
      <c r="D16" s="4"/>
      <c r="E16" s="4"/>
      <c r="F16" s="6">
        <v>11000</v>
      </c>
      <c r="G16" s="4"/>
      <c r="H16" s="42">
        <v>4500</v>
      </c>
      <c r="I16" s="42">
        <v>9300</v>
      </c>
      <c r="J16" s="6">
        <v>14955</v>
      </c>
      <c r="K16" s="6">
        <v>11468</v>
      </c>
      <c r="L16" s="6">
        <v>26359.98</v>
      </c>
      <c r="M16" s="6">
        <v>14689</v>
      </c>
      <c r="N16" s="6">
        <v>9070</v>
      </c>
      <c r="O16" s="6">
        <v>13912.98</v>
      </c>
      <c r="P16" s="6">
        <f t="shared" si="0"/>
        <v>104254.95999999999</v>
      </c>
    </row>
    <row r="17" spans="1:16" x14ac:dyDescent="0.25">
      <c r="A17" s="3"/>
      <c r="B17" s="33"/>
      <c r="C17" s="8"/>
      <c r="D17" s="4"/>
      <c r="E17" s="4"/>
      <c r="F17" s="6"/>
      <c r="G17" s="4"/>
      <c r="H17" s="42"/>
      <c r="I17" s="42"/>
      <c r="J17" s="6"/>
      <c r="K17" s="6"/>
      <c r="L17" s="6"/>
      <c r="M17" s="6"/>
      <c r="N17" s="6"/>
      <c r="O17" s="6"/>
      <c r="P17" s="6"/>
    </row>
    <row r="18" spans="1:16" x14ac:dyDescent="0.25">
      <c r="A18" s="3"/>
      <c r="B18" s="81"/>
      <c r="C18" s="71"/>
      <c r="D18" s="4"/>
      <c r="E18" s="4"/>
      <c r="F18" s="4"/>
      <c r="G18" s="4"/>
      <c r="H18" s="42"/>
      <c r="I18" s="42"/>
      <c r="J18" s="6"/>
      <c r="K18" s="6"/>
      <c r="L18" s="6"/>
      <c r="M18" s="6"/>
      <c r="N18" s="6"/>
      <c r="O18" s="6"/>
      <c r="P18" s="6"/>
    </row>
    <row r="19" spans="1:16" x14ac:dyDescent="0.25">
      <c r="A19" s="3"/>
      <c r="B19" s="81"/>
      <c r="C19" s="71"/>
      <c r="D19" s="4"/>
      <c r="E19" s="4"/>
      <c r="F19" s="4"/>
      <c r="G19" s="4"/>
      <c r="H19" s="42"/>
      <c r="I19" s="42"/>
      <c r="J19" s="6"/>
      <c r="K19" s="6"/>
      <c r="L19" s="6"/>
      <c r="M19" s="6"/>
      <c r="N19" s="6"/>
      <c r="O19" s="6"/>
      <c r="P19" s="6"/>
    </row>
    <row r="20" spans="1:16" x14ac:dyDescent="0.25">
      <c r="A20" s="36"/>
      <c r="B20" s="74"/>
      <c r="C20" s="75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4"/>
      <c r="P20" s="26"/>
    </row>
    <row r="21" spans="1:16" x14ac:dyDescent="0.25">
      <c r="A21" s="28"/>
      <c r="B21" s="76"/>
      <c r="C21" s="77"/>
      <c r="D21" s="28"/>
      <c r="E21" s="28"/>
      <c r="F21" s="29">
        <f>SUM(F10:F20)</f>
        <v>81366</v>
      </c>
      <c r="G21" s="29">
        <f t="shared" ref="G21" si="1">SUM(G10:G20)</f>
        <v>0</v>
      </c>
      <c r="H21" s="31">
        <f>SUM(H10:H20)</f>
        <v>29882</v>
      </c>
      <c r="I21" s="31">
        <f t="shared" ref="I21:O21" si="2">SUM(I10:I20)</f>
        <v>56334.520000000004</v>
      </c>
      <c r="J21" s="31">
        <f t="shared" si="2"/>
        <v>57363.5</v>
      </c>
      <c r="K21" s="31">
        <f t="shared" si="2"/>
        <v>78308.259999999995</v>
      </c>
      <c r="L21" s="31">
        <f t="shared" si="2"/>
        <v>95847.52</v>
      </c>
      <c r="M21" s="31">
        <f>SUM(M10:M20)</f>
        <v>75713.100000000006</v>
      </c>
      <c r="N21" s="31">
        <f t="shared" si="2"/>
        <v>71775.100000000006</v>
      </c>
      <c r="O21" s="31">
        <f t="shared" si="2"/>
        <v>67838.7</v>
      </c>
      <c r="P21" s="29">
        <f>SUM(P10:P16)</f>
        <v>533062.69999999995</v>
      </c>
    </row>
    <row r="22" spans="1:16" ht="15.75" thickBot="1" x14ac:dyDescent="0.3">
      <c r="A22" s="27"/>
      <c r="B22" s="78"/>
      <c r="C22" s="79"/>
      <c r="D22" s="27"/>
      <c r="E22" s="27"/>
      <c r="F22" s="27"/>
      <c r="G22" s="27"/>
      <c r="H22" s="32">
        <f>H21</f>
        <v>29882</v>
      </c>
      <c r="I22" s="32">
        <f>I21</f>
        <v>56334.520000000004</v>
      </c>
      <c r="J22" s="30">
        <f t="shared" ref="J22:O22" si="3">J21</f>
        <v>57363.5</v>
      </c>
      <c r="K22" s="30">
        <f t="shared" si="3"/>
        <v>78308.259999999995</v>
      </c>
      <c r="L22" s="30">
        <f t="shared" si="3"/>
        <v>95847.52</v>
      </c>
      <c r="M22" s="30">
        <f t="shared" si="3"/>
        <v>75713.100000000006</v>
      </c>
      <c r="N22" s="30">
        <f t="shared" si="3"/>
        <v>71775.100000000006</v>
      </c>
      <c r="O22" s="30">
        <f t="shared" si="3"/>
        <v>67838.7</v>
      </c>
      <c r="P22" s="30">
        <f>SUM(H22:O22)</f>
        <v>533062.69999999995</v>
      </c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44"/>
      <c r="M23" s="2"/>
    </row>
    <row r="24" spans="1:16" x14ac:dyDescent="0.25">
      <c r="K24" s="14"/>
    </row>
  </sheetData>
  <mergeCells count="16">
    <mergeCell ref="B20:C20"/>
    <mergeCell ref="B21:C21"/>
    <mergeCell ref="B22:C22"/>
    <mergeCell ref="A1:P1"/>
    <mergeCell ref="A2:P2"/>
    <mergeCell ref="A3:P3"/>
    <mergeCell ref="B13:C13"/>
    <mergeCell ref="B14:C14"/>
    <mergeCell ref="B15:C15"/>
    <mergeCell ref="B16:C16"/>
    <mergeCell ref="B18:C18"/>
    <mergeCell ref="B19:C19"/>
    <mergeCell ref="A9:C9"/>
    <mergeCell ref="B10:C10"/>
    <mergeCell ref="B11:C11"/>
    <mergeCell ref="B12:C12"/>
  </mergeCells>
  <pageMargins left="0.9055118110236221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"/>
  <sheetViews>
    <sheetView workbookViewId="0">
      <selection activeCell="F22" sqref="F22"/>
    </sheetView>
  </sheetViews>
  <sheetFormatPr baseColWidth="10" defaultRowHeight="15" x14ac:dyDescent="0.25"/>
  <cols>
    <col min="2" max="2" width="13.5703125" bestFit="1" customWidth="1"/>
    <col min="3" max="3" width="30" customWidth="1"/>
    <col min="6" max="6" width="11.5703125" bestFit="1" customWidth="1"/>
    <col min="7" max="7" width="14.5703125" customWidth="1"/>
    <col min="8" max="8" width="13.28515625" bestFit="1" customWidth="1"/>
    <col min="11" max="11" width="12.5703125" bestFit="1" customWidth="1"/>
    <col min="20" max="20" width="12.5703125" bestFit="1" customWidth="1"/>
  </cols>
  <sheetData>
    <row r="1" spans="1:20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20" x14ac:dyDescent="0.25">
      <c r="A5" s="56"/>
      <c r="B5" s="56"/>
      <c r="C5" s="56"/>
      <c r="D5" s="56"/>
      <c r="G5" s="56" t="s">
        <v>2</v>
      </c>
      <c r="H5" s="56"/>
      <c r="I5" s="56"/>
      <c r="J5" s="56"/>
      <c r="K5" s="57">
        <v>84848</v>
      </c>
      <c r="N5" s="56"/>
      <c r="O5" s="56"/>
      <c r="P5" s="56"/>
      <c r="Q5" s="56"/>
      <c r="R5" s="56"/>
      <c r="S5" s="56"/>
      <c r="T5" s="56"/>
    </row>
    <row r="9" spans="1:20" ht="15.75" thickBot="1" x14ac:dyDescent="0.3"/>
    <row r="10" spans="1:20" ht="30" x14ac:dyDescent="0.25">
      <c r="A10" s="67" t="s">
        <v>4</v>
      </c>
      <c r="B10" s="68"/>
      <c r="C10" s="69"/>
      <c r="D10" s="34" t="s">
        <v>6</v>
      </c>
      <c r="E10" s="34" t="s">
        <v>7</v>
      </c>
      <c r="F10" s="34" t="s">
        <v>8</v>
      </c>
      <c r="G10" s="39" t="s">
        <v>9</v>
      </c>
      <c r="H10" s="50" t="s">
        <v>27</v>
      </c>
      <c r="I10" s="51" t="s">
        <v>28</v>
      </c>
      <c r="J10" s="52" t="s">
        <v>29</v>
      </c>
      <c r="K10" s="53" t="s">
        <v>30</v>
      </c>
      <c r="L10" s="53" t="s">
        <v>26</v>
      </c>
      <c r="M10" s="53" t="s">
        <v>16</v>
      </c>
      <c r="N10" s="23" t="s">
        <v>17</v>
      </c>
      <c r="O10" s="23" t="s">
        <v>18</v>
      </c>
      <c r="P10" s="23" t="s">
        <v>31</v>
      </c>
      <c r="Q10" s="23" t="s">
        <v>32</v>
      </c>
      <c r="R10" s="23" t="s">
        <v>20</v>
      </c>
      <c r="S10" s="23" t="s">
        <v>24</v>
      </c>
      <c r="T10" s="23" t="s">
        <v>21</v>
      </c>
    </row>
    <row r="11" spans="1:20" x14ac:dyDescent="0.25">
      <c r="A11" s="10">
        <v>1</v>
      </c>
      <c r="B11" s="63" t="s">
        <v>5</v>
      </c>
      <c r="C11" s="64"/>
      <c r="D11" s="3">
        <v>638</v>
      </c>
      <c r="E11" s="3">
        <v>58</v>
      </c>
      <c r="F11" s="38">
        <f>D11*E11</f>
        <v>37004</v>
      </c>
      <c r="G11" s="4"/>
      <c r="H11" s="43">
        <f>[1]ENERO!$D$111</f>
        <v>37004</v>
      </c>
      <c r="I11" s="45">
        <f>[1]FEBRERO!$D$111</f>
        <v>36366</v>
      </c>
      <c r="J11" s="45">
        <f>[1]MARZO!$D$111</f>
        <v>36366</v>
      </c>
      <c r="K11" s="45">
        <f>'[1]ABRIL '!$D$111</f>
        <v>36366</v>
      </c>
      <c r="L11" s="45">
        <f>[1]MAYO!$D$116</f>
        <v>37004</v>
      </c>
      <c r="M11" s="45">
        <f>[1]JUNIO!$D$111</f>
        <v>0</v>
      </c>
      <c r="N11" s="43">
        <f>[1]JULIO!$D$111</f>
        <v>0</v>
      </c>
      <c r="O11" s="43">
        <f>[1]AGOSTO!$D$111</f>
        <v>0</v>
      </c>
      <c r="P11" s="43">
        <f>[1]SEPTIEMBRE!$D$111</f>
        <v>0</v>
      </c>
      <c r="Q11" s="43">
        <f>[1]OCTUBRE!$D$111</f>
        <v>37004</v>
      </c>
      <c r="R11" s="43">
        <f>[1]NOVIEMBRE!$D$111</f>
        <v>0</v>
      </c>
      <c r="S11" s="43" t="str">
        <f>[1]DICIEMBRE!$D$111</f>
        <v>ENERO</v>
      </c>
      <c r="T11" s="43">
        <f>SUM(H11:S11)</f>
        <v>220110</v>
      </c>
    </row>
    <row r="12" spans="1:20" x14ac:dyDescent="0.25">
      <c r="A12" s="10">
        <v>2</v>
      </c>
      <c r="B12" s="63" t="s">
        <v>10</v>
      </c>
      <c r="C12" s="64"/>
      <c r="D12" s="3"/>
      <c r="E12" s="3"/>
      <c r="F12" s="54"/>
      <c r="G12" s="4"/>
      <c r="H12" s="4"/>
      <c r="I12" s="46"/>
      <c r="J12" s="45"/>
      <c r="K12" s="45"/>
      <c r="L12" s="45">
        <f>[1]MAYO!$E$116</f>
        <v>2080</v>
      </c>
      <c r="M12" s="45">
        <f>[1]JUNIO!$D$111</f>
        <v>0</v>
      </c>
      <c r="N12" s="43">
        <f>[1]JULIO!$D$111</f>
        <v>0</v>
      </c>
      <c r="O12" s="43">
        <f>[1]AGOSTO!$D$111</f>
        <v>0</v>
      </c>
      <c r="P12" s="43">
        <f>[1]SEPTIEMBRE!$D$111</f>
        <v>0</v>
      </c>
      <c r="Q12" s="43">
        <f>[1]OCTUBRE!$D$111</f>
        <v>37004</v>
      </c>
      <c r="R12" s="43">
        <f>[1]NOVIEMBRE!$D$111</f>
        <v>0</v>
      </c>
      <c r="S12" s="43" t="str">
        <f>[1]DICIEMBRE!$D$111</f>
        <v>ENERO</v>
      </c>
      <c r="T12" s="43">
        <f t="shared" ref="T12:T21" si="0">SUM(H12:S12)</f>
        <v>39084</v>
      </c>
    </row>
    <row r="13" spans="1:20" x14ac:dyDescent="0.25">
      <c r="A13" s="10">
        <v>3</v>
      </c>
      <c r="B13" s="63" t="s">
        <v>11</v>
      </c>
      <c r="C13" s="64"/>
      <c r="D13" s="3"/>
      <c r="E13" s="3"/>
      <c r="F13" s="38">
        <v>12500</v>
      </c>
      <c r="G13" s="4"/>
      <c r="H13" s="43">
        <f>[1]ENERO!$F$111</f>
        <v>1049.5</v>
      </c>
      <c r="I13" s="45">
        <f>[1]FEBRERO!$F$111</f>
        <v>4478.5</v>
      </c>
      <c r="J13" s="45">
        <f>[1]MARZO!$F$111</f>
        <v>8226</v>
      </c>
      <c r="K13" s="45">
        <f>'[1]ABRIL '!$F$111</f>
        <v>2000</v>
      </c>
      <c r="L13" s="45">
        <f>[1]MAYO!$F$116</f>
        <v>8693.07</v>
      </c>
      <c r="M13" s="45">
        <f>[1]JUNIO!$D$111</f>
        <v>0</v>
      </c>
      <c r="N13" s="43">
        <f>[1]JULIO!$D$111</f>
        <v>0</v>
      </c>
      <c r="O13" s="43">
        <f>[1]AGOSTO!$D$111</f>
        <v>0</v>
      </c>
      <c r="P13" s="43">
        <f>[1]SEPTIEMBRE!$D$111</f>
        <v>0</v>
      </c>
      <c r="Q13" s="43">
        <f>[1]OCTUBRE!$D$111</f>
        <v>37004</v>
      </c>
      <c r="R13" s="43">
        <f>[1]NOVIEMBRE!$D$111</f>
        <v>0</v>
      </c>
      <c r="S13" s="43" t="str">
        <f>[1]DICIEMBRE!$D$111</f>
        <v>ENERO</v>
      </c>
      <c r="T13" s="43">
        <f t="shared" si="0"/>
        <v>61451.07</v>
      </c>
    </row>
    <row r="14" spans="1:20" x14ac:dyDescent="0.25">
      <c r="A14" s="10">
        <v>4</v>
      </c>
      <c r="B14" s="63" t="s">
        <v>12</v>
      </c>
      <c r="C14" s="64"/>
      <c r="D14" s="3"/>
      <c r="E14" s="3"/>
      <c r="F14" s="38">
        <v>4000</v>
      </c>
      <c r="G14" s="4"/>
      <c r="H14" s="43">
        <f>[1]ENERO!$G$111</f>
        <v>0</v>
      </c>
      <c r="I14" s="45">
        <f>[1]FEBRERO!$G$111</f>
        <v>2188</v>
      </c>
      <c r="J14" s="45">
        <f>[1]MARZO!$G$111</f>
        <v>500</v>
      </c>
      <c r="K14" s="45">
        <f>'[1]ABRIL '!$G$111</f>
        <v>0</v>
      </c>
      <c r="L14" s="45">
        <f>[1]MAYO!$G$116</f>
        <v>0</v>
      </c>
      <c r="M14" s="45">
        <f>[1]JUNIO!$D$111</f>
        <v>0</v>
      </c>
      <c r="N14" s="43">
        <f>[1]JULIO!$D$111</f>
        <v>0</v>
      </c>
      <c r="O14" s="43">
        <f>[1]AGOSTO!$D$111</f>
        <v>0</v>
      </c>
      <c r="P14" s="43">
        <f>[1]SEPTIEMBRE!$D$111</f>
        <v>0</v>
      </c>
      <c r="Q14" s="43">
        <f>[1]OCTUBRE!$D$111</f>
        <v>37004</v>
      </c>
      <c r="R14" s="43">
        <f>[1]NOVIEMBRE!$D$111</f>
        <v>0</v>
      </c>
      <c r="S14" s="43" t="str">
        <f>[1]DICIEMBRE!$D$111</f>
        <v>ENERO</v>
      </c>
      <c r="T14" s="43">
        <f t="shared" si="0"/>
        <v>39692</v>
      </c>
    </row>
    <row r="15" spans="1:20" x14ac:dyDescent="0.25">
      <c r="A15" s="10">
        <v>5</v>
      </c>
      <c r="B15" s="63" t="s">
        <v>13</v>
      </c>
      <c r="C15" s="64"/>
      <c r="D15" s="3"/>
      <c r="E15" s="3"/>
      <c r="F15" s="38">
        <v>9000</v>
      </c>
      <c r="G15" s="4"/>
      <c r="H15" s="43">
        <f>[1]ENERO!$H$111</f>
        <v>3703</v>
      </c>
      <c r="I15" s="45">
        <f>[1]FEBRERO!$H$111</f>
        <v>10035.34</v>
      </c>
      <c r="J15" s="45">
        <f>[1]MARZO!$H$111</f>
        <v>7590</v>
      </c>
      <c r="K15" s="45">
        <f>'[1]ABRIL '!$H$111</f>
        <v>11800</v>
      </c>
      <c r="L15" s="45">
        <f>[1]MAYO!$H$116</f>
        <v>21960.799999999999</v>
      </c>
      <c r="M15" s="45">
        <f>[1]JUNIO!$D$111</f>
        <v>0</v>
      </c>
      <c r="N15" s="43">
        <f>[1]JULIO!$D$111</f>
        <v>0</v>
      </c>
      <c r="O15" s="43">
        <f>[1]AGOSTO!$D$111</f>
        <v>0</v>
      </c>
      <c r="P15" s="43">
        <f>[1]SEPTIEMBRE!$D$111</f>
        <v>0</v>
      </c>
      <c r="Q15" s="43">
        <f>[1]OCTUBRE!$D$111</f>
        <v>37004</v>
      </c>
      <c r="R15" s="43">
        <f>[1]NOVIEMBRE!$D$111</f>
        <v>0</v>
      </c>
      <c r="S15" s="43" t="str">
        <f>[1]DICIEMBRE!$D$111</f>
        <v>ENERO</v>
      </c>
      <c r="T15" s="43">
        <f t="shared" si="0"/>
        <v>92093.14</v>
      </c>
    </row>
    <row r="16" spans="1:20" x14ac:dyDescent="0.25">
      <c r="A16" s="10">
        <v>6</v>
      </c>
      <c r="B16" s="63" t="s">
        <v>14</v>
      </c>
      <c r="C16" s="64"/>
      <c r="D16" s="3"/>
      <c r="E16" s="3"/>
      <c r="F16" s="38">
        <v>8500</v>
      </c>
      <c r="G16" s="4"/>
      <c r="H16" s="43">
        <f>[1]ENERO!$I$111</f>
        <v>13612.93</v>
      </c>
      <c r="I16" s="45">
        <f>[1]FEBRERO!$I$111</f>
        <v>5084.3099999999995</v>
      </c>
      <c r="J16" s="45">
        <f>[1]MARZO!$I$111</f>
        <v>4896.2900000000009</v>
      </c>
      <c r="K16" s="45">
        <f>'[1]ABRIL '!$I$111</f>
        <v>7556.36</v>
      </c>
      <c r="L16" s="45">
        <f>[1]MAYO!$I$116</f>
        <v>6288.4</v>
      </c>
      <c r="M16" s="45">
        <f>[1]JUNIO!$D$111</f>
        <v>0</v>
      </c>
      <c r="N16" s="43">
        <f>[1]JULIO!$D$111</f>
        <v>0</v>
      </c>
      <c r="O16" s="43">
        <f>[1]AGOSTO!$D$111</f>
        <v>0</v>
      </c>
      <c r="P16" s="43">
        <f>[1]SEPTIEMBRE!$D$111</f>
        <v>0</v>
      </c>
      <c r="Q16" s="43">
        <f>[1]OCTUBRE!$D$111</f>
        <v>37004</v>
      </c>
      <c r="R16" s="43">
        <f>[1]NOVIEMBRE!$D$111</f>
        <v>0</v>
      </c>
      <c r="S16" s="43" t="str">
        <f>[1]DICIEMBRE!$D$111</f>
        <v>ENERO</v>
      </c>
      <c r="T16" s="43">
        <f t="shared" si="0"/>
        <v>74442.290000000008</v>
      </c>
    </row>
    <row r="17" spans="1:20" x14ac:dyDescent="0.25">
      <c r="A17" s="10">
        <v>7</v>
      </c>
      <c r="B17" s="63" t="s">
        <v>15</v>
      </c>
      <c r="C17" s="64"/>
      <c r="D17" s="3"/>
      <c r="E17" s="3"/>
      <c r="F17" s="38">
        <v>11000</v>
      </c>
      <c r="G17" s="4"/>
      <c r="H17" s="43">
        <f>[1]ENERO!$J$111</f>
        <v>1811</v>
      </c>
      <c r="I17" s="45">
        <f>[1]FEBRERO!$J$111</f>
        <v>23395.78</v>
      </c>
      <c r="J17" s="45">
        <f>[1]MARZO!$J$111</f>
        <v>9708</v>
      </c>
      <c r="K17" s="45">
        <f>'[1]ABRIL '!$J$111</f>
        <v>12193.08</v>
      </c>
      <c r="L17" s="45">
        <f>[1]MAYO!$J$116</f>
        <v>10186.4</v>
      </c>
      <c r="M17" s="45">
        <f>[1]JUNIO!$D$111</f>
        <v>0</v>
      </c>
      <c r="N17" s="43">
        <f>[1]JULIO!$D$111</f>
        <v>0</v>
      </c>
      <c r="O17" s="43">
        <f>[1]AGOSTO!$D$111</f>
        <v>0</v>
      </c>
      <c r="P17" s="43">
        <f>[1]SEPTIEMBRE!$D$111</f>
        <v>0</v>
      </c>
      <c r="Q17" s="43">
        <f>[1]OCTUBRE!$D$111</f>
        <v>37004</v>
      </c>
      <c r="R17" s="43">
        <f>[1]NOVIEMBRE!$D$111</f>
        <v>0</v>
      </c>
      <c r="S17" s="43" t="str">
        <f>[1]DICIEMBRE!$D$111</f>
        <v>ENERO</v>
      </c>
      <c r="T17" s="43">
        <f t="shared" si="0"/>
        <v>94298.260000000009</v>
      </c>
    </row>
    <row r="18" spans="1:20" x14ac:dyDescent="0.25">
      <c r="A18" s="11"/>
      <c r="B18" s="7"/>
      <c r="C18" s="8"/>
      <c r="D18" s="4"/>
      <c r="E18" s="4"/>
      <c r="F18" s="6"/>
      <c r="G18" s="4"/>
      <c r="H18" s="4"/>
      <c r="I18" s="46"/>
      <c r="J18" s="46"/>
      <c r="K18" s="46"/>
      <c r="L18" s="46"/>
      <c r="M18" s="46"/>
      <c r="N18" s="4"/>
      <c r="O18" s="4"/>
      <c r="P18" s="4"/>
      <c r="Q18" s="4"/>
      <c r="R18" s="4"/>
      <c r="S18" s="4"/>
      <c r="T18" s="43">
        <f t="shared" si="0"/>
        <v>0</v>
      </c>
    </row>
    <row r="19" spans="1:20" x14ac:dyDescent="0.25">
      <c r="A19" s="11"/>
      <c r="B19" s="70"/>
      <c r="C19" s="71"/>
      <c r="D19" s="4"/>
      <c r="E19" s="4"/>
      <c r="F19" s="4"/>
      <c r="G19" s="4"/>
      <c r="H19" s="4"/>
      <c r="I19" s="46"/>
      <c r="J19" s="46"/>
      <c r="K19" s="46"/>
      <c r="L19" s="46"/>
      <c r="M19" s="46"/>
      <c r="N19" s="4"/>
      <c r="O19" s="4"/>
      <c r="P19" s="4"/>
      <c r="Q19" s="4"/>
      <c r="R19" s="4"/>
      <c r="S19" s="4"/>
      <c r="T19" s="43">
        <f t="shared" si="0"/>
        <v>0</v>
      </c>
    </row>
    <row r="20" spans="1:20" x14ac:dyDescent="0.25">
      <c r="A20" s="11"/>
      <c r="B20" s="70"/>
      <c r="C20" s="71"/>
      <c r="D20" s="4"/>
      <c r="E20" s="4"/>
      <c r="F20" s="4"/>
      <c r="G20" s="4"/>
      <c r="H20" s="4"/>
      <c r="I20" s="46"/>
      <c r="J20" s="46"/>
      <c r="K20" s="46"/>
      <c r="L20" s="46"/>
      <c r="M20" s="46"/>
      <c r="N20" s="4"/>
      <c r="O20" s="4"/>
      <c r="P20" s="4"/>
      <c r="Q20" s="4"/>
      <c r="R20" s="4"/>
      <c r="S20" s="4"/>
      <c r="T20" s="43">
        <f t="shared" si="0"/>
        <v>0</v>
      </c>
    </row>
    <row r="21" spans="1:20" ht="15.75" thickBot="1" x14ac:dyDescent="0.3">
      <c r="A21" s="12"/>
      <c r="B21" s="72"/>
      <c r="C21" s="73"/>
      <c r="D21" s="5"/>
      <c r="E21" s="5"/>
      <c r="F21" s="5"/>
      <c r="G21" s="5"/>
      <c r="H21" s="5"/>
      <c r="I21" s="47"/>
      <c r="J21" s="47"/>
      <c r="K21" s="47"/>
      <c r="L21" s="47"/>
      <c r="M21" s="47"/>
      <c r="N21" s="5"/>
      <c r="O21" s="5"/>
      <c r="P21" s="5"/>
      <c r="Q21" s="5"/>
      <c r="R21" s="5"/>
      <c r="S21" s="5"/>
      <c r="T21" s="49">
        <f t="shared" si="0"/>
        <v>0</v>
      </c>
    </row>
    <row r="22" spans="1:20" x14ac:dyDescent="0.25">
      <c r="A22" s="2"/>
      <c r="B22" s="2"/>
      <c r="C22" s="2"/>
      <c r="D22" s="2"/>
      <c r="E22" s="2"/>
      <c r="F22" s="13">
        <f>SUM(F11:F21)</f>
        <v>82004</v>
      </c>
      <c r="G22" s="2"/>
      <c r="H22" s="13">
        <f>SUM(H11:H17)</f>
        <v>57180.43</v>
      </c>
      <c r="I22" s="13">
        <f>SUM(I11:I21)</f>
        <v>81547.929999999993</v>
      </c>
      <c r="J22" s="13">
        <f>SUM(J11:J21)</f>
        <v>67286.290000000008</v>
      </c>
      <c r="K22" s="48">
        <f>SUM(K11:K21)</f>
        <v>69915.44</v>
      </c>
      <c r="L22" s="48">
        <f>SUM(L11:L17)</f>
        <v>86212.669999999984</v>
      </c>
      <c r="M22" s="48">
        <f>SUM(M11:M21)</f>
        <v>0</v>
      </c>
      <c r="N22" s="48">
        <f>SUM(N11:N21)</f>
        <v>0</v>
      </c>
      <c r="T22" s="48">
        <f>SUM(H22:S22)</f>
        <v>362142.75999999995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H25" s="14"/>
    </row>
  </sheetData>
  <mergeCells count="14">
    <mergeCell ref="B20:C20"/>
    <mergeCell ref="B21:C21"/>
    <mergeCell ref="A2:T2"/>
    <mergeCell ref="A1:T1"/>
    <mergeCell ref="A3:T3"/>
    <mergeCell ref="B13:C13"/>
    <mergeCell ref="B14:C14"/>
    <mergeCell ref="B15:C15"/>
    <mergeCell ref="B16:C16"/>
    <mergeCell ref="B17:C17"/>
    <mergeCell ref="B19:C19"/>
    <mergeCell ref="A10:C10"/>
    <mergeCell ref="B11:C11"/>
    <mergeCell ref="B12:C1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5B4E-1556-48D7-A343-D2760EC9E530}">
  <dimension ref="A1:T25"/>
  <sheetViews>
    <sheetView workbookViewId="0">
      <selection activeCell="F27" sqref="F27"/>
    </sheetView>
  </sheetViews>
  <sheetFormatPr baseColWidth="10" defaultRowHeight="15" x14ac:dyDescent="0.25"/>
  <cols>
    <col min="2" max="2" width="13.5703125" bestFit="1" customWidth="1"/>
    <col min="3" max="3" width="30" customWidth="1"/>
    <col min="6" max="6" width="11.5703125" bestFit="1" customWidth="1"/>
    <col min="7" max="7" width="14.5703125" customWidth="1"/>
    <col min="8" max="8" width="13.28515625" bestFit="1" customWidth="1"/>
    <col min="11" max="11" width="12.5703125" bestFit="1" customWidth="1"/>
    <col min="20" max="20" width="12.5703125" bestFit="1" customWidth="1"/>
  </cols>
  <sheetData>
    <row r="1" spans="1:20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20" x14ac:dyDescent="0.25">
      <c r="A5" s="56"/>
      <c r="B5" s="56"/>
      <c r="C5" s="56"/>
      <c r="D5" s="56"/>
      <c r="G5" s="56" t="s">
        <v>2</v>
      </c>
      <c r="H5" s="56"/>
      <c r="I5" s="56"/>
      <c r="J5" s="56"/>
      <c r="K5" s="57">
        <v>84848</v>
      </c>
      <c r="N5" s="56"/>
      <c r="O5" s="56"/>
      <c r="P5" s="56"/>
      <c r="Q5" s="56"/>
      <c r="R5" s="56"/>
      <c r="S5" s="56"/>
      <c r="T5" s="56"/>
    </row>
    <row r="9" spans="1:20" ht="15.75" thickBot="1" x14ac:dyDescent="0.3"/>
    <row r="10" spans="1:20" ht="30" x14ac:dyDescent="0.25">
      <c r="A10" s="67" t="s">
        <v>4</v>
      </c>
      <c r="B10" s="68"/>
      <c r="C10" s="69"/>
      <c r="D10" s="34" t="s">
        <v>6</v>
      </c>
      <c r="E10" s="34" t="s">
        <v>7</v>
      </c>
      <c r="F10" s="34" t="s">
        <v>8</v>
      </c>
      <c r="G10" s="39" t="s">
        <v>9</v>
      </c>
      <c r="H10" s="50" t="s">
        <v>27</v>
      </c>
      <c r="I10" s="51" t="s">
        <v>28</v>
      </c>
      <c r="J10" s="52" t="s">
        <v>29</v>
      </c>
      <c r="K10" s="53" t="s">
        <v>30</v>
      </c>
      <c r="L10" s="53" t="s">
        <v>26</v>
      </c>
      <c r="M10" s="53" t="s">
        <v>16</v>
      </c>
      <c r="N10" s="23" t="s">
        <v>17</v>
      </c>
      <c r="O10" s="23" t="s">
        <v>18</v>
      </c>
      <c r="P10" s="23" t="s">
        <v>31</v>
      </c>
      <c r="Q10" s="23" t="s">
        <v>32</v>
      </c>
      <c r="R10" s="23" t="s">
        <v>20</v>
      </c>
      <c r="S10" s="23" t="s">
        <v>24</v>
      </c>
      <c r="T10" s="23" t="s">
        <v>21</v>
      </c>
    </row>
    <row r="11" spans="1:20" x14ac:dyDescent="0.25">
      <c r="A11" s="10">
        <v>1</v>
      </c>
      <c r="B11" s="63" t="s">
        <v>5</v>
      </c>
      <c r="C11" s="64"/>
      <c r="D11" s="3">
        <v>638</v>
      </c>
      <c r="E11" s="3">
        <v>58</v>
      </c>
      <c r="F11" s="38">
        <f>D11*E11</f>
        <v>37004</v>
      </c>
      <c r="G11" s="4"/>
      <c r="H11" s="43">
        <f>[1]ENERO!$D$111</f>
        <v>37004</v>
      </c>
      <c r="I11" s="45">
        <f>[1]FEBRERO!$D$111</f>
        <v>36366</v>
      </c>
      <c r="J11" s="45">
        <f>[1]MARZO!$D$111</f>
        <v>36366</v>
      </c>
      <c r="K11" s="45">
        <f>'[1]ABRIL '!$D$111</f>
        <v>36366</v>
      </c>
      <c r="L11" s="45">
        <f>[1]MAYO!$D$116</f>
        <v>37004</v>
      </c>
      <c r="M11" s="45">
        <f>[1]JUNIO!$D$111</f>
        <v>0</v>
      </c>
      <c r="N11" s="43">
        <f>[1]JULIO!$D$111</f>
        <v>0</v>
      </c>
      <c r="O11" s="43">
        <f>[1]AGOSTO!$D$111</f>
        <v>0</v>
      </c>
      <c r="P11" s="43">
        <f>[1]SEPTIEMBRE!$D$111</f>
        <v>0</v>
      </c>
      <c r="Q11" s="43">
        <f>[1]OCTUBRE!$D$111</f>
        <v>37004</v>
      </c>
      <c r="R11" s="43">
        <f>[1]NOVIEMBRE!$D$111</f>
        <v>0</v>
      </c>
      <c r="S11" s="43" t="str">
        <f>[1]DICIEMBRE!$D$111</f>
        <v>ENERO</v>
      </c>
      <c r="T11" s="43">
        <f>SUM(H11:S11)</f>
        <v>220110</v>
      </c>
    </row>
    <row r="12" spans="1:20" x14ac:dyDescent="0.25">
      <c r="A12" s="10">
        <v>2</v>
      </c>
      <c r="B12" s="63" t="s">
        <v>10</v>
      </c>
      <c r="C12" s="64"/>
      <c r="D12" s="3"/>
      <c r="E12" s="3"/>
      <c r="F12" s="58"/>
      <c r="G12" s="4"/>
      <c r="H12" s="4"/>
      <c r="I12" s="46"/>
      <c r="J12" s="45"/>
      <c r="K12" s="45"/>
      <c r="L12" s="45">
        <f>[1]MAYO!$E$116</f>
        <v>2080</v>
      </c>
      <c r="M12" s="45">
        <f>[1]JUNIO!$D$111</f>
        <v>0</v>
      </c>
      <c r="N12" s="43">
        <f>[1]JULIO!$D$111</f>
        <v>0</v>
      </c>
      <c r="O12" s="43">
        <f>[1]AGOSTO!$D$111</f>
        <v>0</v>
      </c>
      <c r="P12" s="43">
        <f>[1]SEPTIEMBRE!$D$111</f>
        <v>0</v>
      </c>
      <c r="Q12" s="43">
        <f>[1]OCTUBRE!$D$111</f>
        <v>37004</v>
      </c>
      <c r="R12" s="43">
        <f>[1]NOVIEMBRE!$D$111</f>
        <v>0</v>
      </c>
      <c r="S12" s="43" t="str">
        <f>[1]DICIEMBRE!$D$111</f>
        <v>ENERO</v>
      </c>
      <c r="T12" s="43">
        <f t="shared" ref="T12:T21" si="0">SUM(H12:S12)</f>
        <v>39084</v>
      </c>
    </row>
    <row r="13" spans="1:20" x14ac:dyDescent="0.25">
      <c r="A13" s="10">
        <v>3</v>
      </c>
      <c r="B13" s="63" t="s">
        <v>11</v>
      </c>
      <c r="C13" s="64"/>
      <c r="D13" s="3"/>
      <c r="E13" s="3"/>
      <c r="F13" s="38">
        <v>12500</v>
      </c>
      <c r="G13" s="4"/>
      <c r="H13" s="43">
        <f>[1]ENERO!$F$111</f>
        <v>1049.5</v>
      </c>
      <c r="I13" s="45">
        <f>[1]FEBRERO!$F$111</f>
        <v>4478.5</v>
      </c>
      <c r="J13" s="45">
        <f>[1]MARZO!$F$111</f>
        <v>8226</v>
      </c>
      <c r="K13" s="45">
        <f>'[1]ABRIL '!$F$111</f>
        <v>2000</v>
      </c>
      <c r="L13" s="45">
        <f>[1]MAYO!$F$116</f>
        <v>8693.07</v>
      </c>
      <c r="M13" s="45">
        <f>[1]JUNIO!$D$111</f>
        <v>0</v>
      </c>
      <c r="N13" s="43">
        <f>[1]JULIO!$D$111</f>
        <v>0</v>
      </c>
      <c r="O13" s="43">
        <f>[1]AGOSTO!$D$111</f>
        <v>0</v>
      </c>
      <c r="P13" s="43">
        <f>[1]SEPTIEMBRE!$D$111</f>
        <v>0</v>
      </c>
      <c r="Q13" s="43">
        <f>[1]OCTUBRE!$D$111</f>
        <v>37004</v>
      </c>
      <c r="R13" s="43">
        <f>[1]NOVIEMBRE!$D$111</f>
        <v>0</v>
      </c>
      <c r="S13" s="43" t="str">
        <f>[1]DICIEMBRE!$D$111</f>
        <v>ENERO</v>
      </c>
      <c r="T13" s="43">
        <f t="shared" si="0"/>
        <v>61451.07</v>
      </c>
    </row>
    <row r="14" spans="1:20" x14ac:dyDescent="0.25">
      <c r="A14" s="10">
        <v>4</v>
      </c>
      <c r="B14" s="63" t="s">
        <v>12</v>
      </c>
      <c r="C14" s="64"/>
      <c r="D14" s="3"/>
      <c r="E14" s="3"/>
      <c r="F14" s="38">
        <v>4000</v>
      </c>
      <c r="G14" s="4"/>
      <c r="H14" s="43">
        <f>[1]ENERO!$G$111</f>
        <v>0</v>
      </c>
      <c r="I14" s="45">
        <f>[1]FEBRERO!$G$111</f>
        <v>2188</v>
      </c>
      <c r="J14" s="45">
        <f>[1]MARZO!$G$111</f>
        <v>500</v>
      </c>
      <c r="K14" s="45">
        <f>'[1]ABRIL '!$G$111</f>
        <v>0</v>
      </c>
      <c r="L14" s="45">
        <f>[1]MAYO!$G$116</f>
        <v>0</v>
      </c>
      <c r="M14" s="45">
        <f>[1]JUNIO!$D$111</f>
        <v>0</v>
      </c>
      <c r="N14" s="43">
        <f>[1]JULIO!$D$111</f>
        <v>0</v>
      </c>
      <c r="O14" s="43">
        <f>[1]AGOSTO!$D$111</f>
        <v>0</v>
      </c>
      <c r="P14" s="43">
        <f>[1]SEPTIEMBRE!$D$111</f>
        <v>0</v>
      </c>
      <c r="Q14" s="43">
        <f>[1]OCTUBRE!$D$111</f>
        <v>37004</v>
      </c>
      <c r="R14" s="43">
        <f>[1]NOVIEMBRE!$D$111</f>
        <v>0</v>
      </c>
      <c r="S14" s="43" t="str">
        <f>[1]DICIEMBRE!$D$111</f>
        <v>ENERO</v>
      </c>
      <c r="T14" s="43">
        <f t="shared" si="0"/>
        <v>39692</v>
      </c>
    </row>
    <row r="15" spans="1:20" x14ac:dyDescent="0.25">
      <c r="A15" s="10">
        <v>5</v>
      </c>
      <c r="B15" s="63" t="s">
        <v>13</v>
      </c>
      <c r="C15" s="64"/>
      <c r="D15" s="3"/>
      <c r="E15" s="3"/>
      <c r="F15" s="38">
        <v>9000</v>
      </c>
      <c r="G15" s="4"/>
      <c r="H15" s="43">
        <f>[1]ENERO!$H$111</f>
        <v>3703</v>
      </c>
      <c r="I15" s="45">
        <f>[1]FEBRERO!$H$111</f>
        <v>10035.34</v>
      </c>
      <c r="J15" s="45">
        <f>[1]MARZO!$H$111</f>
        <v>7590</v>
      </c>
      <c r="K15" s="45">
        <f>'[1]ABRIL '!$H$111</f>
        <v>11800</v>
      </c>
      <c r="L15" s="45">
        <f>[1]MAYO!$H$116</f>
        <v>21960.799999999999</v>
      </c>
      <c r="M15" s="45">
        <f>[1]JUNIO!$D$111</f>
        <v>0</v>
      </c>
      <c r="N15" s="43">
        <f>[1]JULIO!$D$111</f>
        <v>0</v>
      </c>
      <c r="O15" s="43">
        <f>[1]AGOSTO!$D$111</f>
        <v>0</v>
      </c>
      <c r="P15" s="43">
        <f>[1]SEPTIEMBRE!$D$111</f>
        <v>0</v>
      </c>
      <c r="Q15" s="43">
        <f>[1]OCTUBRE!$D$111</f>
        <v>37004</v>
      </c>
      <c r="R15" s="43">
        <f>[1]NOVIEMBRE!$D$111</f>
        <v>0</v>
      </c>
      <c r="S15" s="43" t="str">
        <f>[1]DICIEMBRE!$D$111</f>
        <v>ENERO</v>
      </c>
      <c r="T15" s="43">
        <f t="shared" si="0"/>
        <v>92093.14</v>
      </c>
    </row>
    <row r="16" spans="1:20" x14ac:dyDescent="0.25">
      <c r="A16" s="10">
        <v>6</v>
      </c>
      <c r="B16" s="63" t="s">
        <v>14</v>
      </c>
      <c r="C16" s="64"/>
      <c r="D16" s="3"/>
      <c r="E16" s="3"/>
      <c r="F16" s="38">
        <v>8500</v>
      </c>
      <c r="G16" s="4"/>
      <c r="H16" s="43">
        <f>[1]ENERO!$I$111</f>
        <v>13612.93</v>
      </c>
      <c r="I16" s="45">
        <f>[1]FEBRERO!$I$111</f>
        <v>5084.3099999999995</v>
      </c>
      <c r="J16" s="45">
        <f>[1]MARZO!$I$111</f>
        <v>4896.2900000000009</v>
      </c>
      <c r="K16" s="45">
        <f>'[1]ABRIL '!$I$111</f>
        <v>7556.36</v>
      </c>
      <c r="L16" s="45">
        <f>[1]MAYO!$I$116</f>
        <v>6288.4</v>
      </c>
      <c r="M16" s="45">
        <f>[1]JUNIO!$D$111</f>
        <v>0</v>
      </c>
      <c r="N16" s="43">
        <f>[1]JULIO!$D$111</f>
        <v>0</v>
      </c>
      <c r="O16" s="43">
        <f>[1]AGOSTO!$D$111</f>
        <v>0</v>
      </c>
      <c r="P16" s="43">
        <f>[1]SEPTIEMBRE!$D$111</f>
        <v>0</v>
      </c>
      <c r="Q16" s="43">
        <f>[1]OCTUBRE!$D$111</f>
        <v>37004</v>
      </c>
      <c r="R16" s="43">
        <f>[1]NOVIEMBRE!$D$111</f>
        <v>0</v>
      </c>
      <c r="S16" s="43" t="str">
        <f>[1]DICIEMBRE!$D$111</f>
        <v>ENERO</v>
      </c>
      <c r="T16" s="43">
        <f t="shared" si="0"/>
        <v>74442.290000000008</v>
      </c>
    </row>
    <row r="17" spans="1:20" x14ac:dyDescent="0.25">
      <c r="A17" s="10">
        <v>7</v>
      </c>
      <c r="B17" s="63" t="s">
        <v>15</v>
      </c>
      <c r="C17" s="64"/>
      <c r="D17" s="3"/>
      <c r="E17" s="3"/>
      <c r="F17" s="38">
        <v>11000</v>
      </c>
      <c r="G17" s="4"/>
      <c r="H17" s="43">
        <f>[1]ENERO!$J$111</f>
        <v>1811</v>
      </c>
      <c r="I17" s="45">
        <f>[1]FEBRERO!$J$111</f>
        <v>23395.78</v>
      </c>
      <c r="J17" s="45">
        <f>[1]MARZO!$J$111</f>
        <v>9708</v>
      </c>
      <c r="K17" s="45">
        <f>'[1]ABRIL '!$J$111</f>
        <v>12193.08</v>
      </c>
      <c r="L17" s="45">
        <f>[1]MAYO!$J$116</f>
        <v>10186.4</v>
      </c>
      <c r="M17" s="45">
        <f>[1]JUNIO!$D$111</f>
        <v>0</v>
      </c>
      <c r="N17" s="43">
        <f>[1]JULIO!$D$111</f>
        <v>0</v>
      </c>
      <c r="O17" s="43">
        <f>[1]AGOSTO!$D$111</f>
        <v>0</v>
      </c>
      <c r="P17" s="43">
        <f>[1]SEPTIEMBRE!$D$111</f>
        <v>0</v>
      </c>
      <c r="Q17" s="43">
        <f>[1]OCTUBRE!$D$111</f>
        <v>37004</v>
      </c>
      <c r="R17" s="43">
        <f>[1]NOVIEMBRE!$D$111</f>
        <v>0</v>
      </c>
      <c r="S17" s="43" t="str">
        <f>[1]DICIEMBRE!$D$111</f>
        <v>ENERO</v>
      </c>
      <c r="T17" s="43">
        <f t="shared" si="0"/>
        <v>94298.260000000009</v>
      </c>
    </row>
    <row r="18" spans="1:20" x14ac:dyDescent="0.25">
      <c r="A18" s="11"/>
      <c r="B18" s="7"/>
      <c r="C18" s="8"/>
      <c r="D18" s="4"/>
      <c r="E18" s="4"/>
      <c r="F18" s="6"/>
      <c r="G18" s="4"/>
      <c r="H18" s="4"/>
      <c r="I18" s="46"/>
      <c r="J18" s="46"/>
      <c r="K18" s="46"/>
      <c r="L18" s="46"/>
      <c r="M18" s="46"/>
      <c r="N18" s="4"/>
      <c r="O18" s="4"/>
      <c r="P18" s="4"/>
      <c r="Q18" s="4"/>
      <c r="R18" s="4"/>
      <c r="S18" s="4"/>
      <c r="T18" s="43">
        <f t="shared" si="0"/>
        <v>0</v>
      </c>
    </row>
    <row r="19" spans="1:20" x14ac:dyDescent="0.25">
      <c r="A19" s="11"/>
      <c r="B19" s="70"/>
      <c r="C19" s="71"/>
      <c r="D19" s="4"/>
      <c r="E19" s="4"/>
      <c r="F19" s="4"/>
      <c r="G19" s="4"/>
      <c r="H19" s="4"/>
      <c r="I19" s="46"/>
      <c r="J19" s="46"/>
      <c r="K19" s="46"/>
      <c r="L19" s="46"/>
      <c r="M19" s="46"/>
      <c r="N19" s="4"/>
      <c r="O19" s="4"/>
      <c r="P19" s="4"/>
      <c r="Q19" s="4"/>
      <c r="R19" s="4"/>
      <c r="S19" s="4"/>
      <c r="T19" s="43">
        <f t="shared" si="0"/>
        <v>0</v>
      </c>
    </row>
    <row r="20" spans="1:20" x14ac:dyDescent="0.25">
      <c r="A20" s="11"/>
      <c r="B20" s="70"/>
      <c r="C20" s="71"/>
      <c r="D20" s="4"/>
      <c r="E20" s="4"/>
      <c r="F20" s="4"/>
      <c r="G20" s="4"/>
      <c r="H20" s="4"/>
      <c r="I20" s="46"/>
      <c r="J20" s="46"/>
      <c r="K20" s="46"/>
      <c r="L20" s="46"/>
      <c r="M20" s="46"/>
      <c r="N20" s="4"/>
      <c r="O20" s="4"/>
      <c r="P20" s="4"/>
      <c r="Q20" s="4"/>
      <c r="R20" s="4"/>
      <c r="S20" s="4"/>
      <c r="T20" s="43">
        <f t="shared" si="0"/>
        <v>0</v>
      </c>
    </row>
    <row r="21" spans="1:20" ht="15.75" thickBot="1" x14ac:dyDescent="0.3">
      <c r="A21" s="12"/>
      <c r="B21" s="72"/>
      <c r="C21" s="73"/>
      <c r="D21" s="5"/>
      <c r="E21" s="5"/>
      <c r="F21" s="5"/>
      <c r="G21" s="5"/>
      <c r="H21" s="5"/>
      <c r="I21" s="47"/>
      <c r="J21" s="47"/>
      <c r="K21" s="47"/>
      <c r="L21" s="47"/>
      <c r="M21" s="47"/>
      <c r="N21" s="5"/>
      <c r="O21" s="5"/>
      <c r="P21" s="5"/>
      <c r="Q21" s="5"/>
      <c r="R21" s="5"/>
      <c r="S21" s="5"/>
      <c r="T21" s="49">
        <f t="shared" si="0"/>
        <v>0</v>
      </c>
    </row>
    <row r="22" spans="1:20" x14ac:dyDescent="0.25">
      <c r="A22" s="2"/>
      <c r="B22" s="2"/>
      <c r="C22" s="2"/>
      <c r="D22" s="2"/>
      <c r="E22" s="2"/>
      <c r="F22" s="13">
        <f>SUM(F11:F21)</f>
        <v>82004</v>
      </c>
      <c r="G22" s="2"/>
      <c r="H22" s="13">
        <f>SUM(H11:H17)</f>
        <v>57180.43</v>
      </c>
      <c r="I22" s="13">
        <f>SUM(I11:I21)</f>
        <v>81547.929999999993</v>
      </c>
      <c r="J22" s="13">
        <f>SUM(J11:J21)</f>
        <v>67286.290000000008</v>
      </c>
      <c r="K22" s="48">
        <f>SUM(K11:K21)</f>
        <v>69915.44</v>
      </c>
      <c r="L22" s="48">
        <f>SUM(L11:L17)</f>
        <v>86212.669999999984</v>
      </c>
      <c r="M22" s="48">
        <f>SUM(M11:M21)</f>
        <v>0</v>
      </c>
      <c r="N22" s="48">
        <f>SUM(N11:N21)</f>
        <v>0</v>
      </c>
      <c r="T22" s="48">
        <f>SUM(H22:S22)</f>
        <v>362142.75999999995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H25" s="14"/>
    </row>
  </sheetData>
  <mergeCells count="14">
    <mergeCell ref="B20:C20"/>
    <mergeCell ref="B21:C21"/>
    <mergeCell ref="B13:C13"/>
    <mergeCell ref="B14:C14"/>
    <mergeCell ref="B15:C15"/>
    <mergeCell ref="B16:C16"/>
    <mergeCell ref="B17:C17"/>
    <mergeCell ref="B19:C19"/>
    <mergeCell ref="B12:C12"/>
    <mergeCell ref="A1:T1"/>
    <mergeCell ref="A2:T2"/>
    <mergeCell ref="A3:T3"/>
    <mergeCell ref="A10:C10"/>
    <mergeCell ref="B11:C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9E8C-4E6A-4BEF-9295-CC5A71DFDEAE}">
  <dimension ref="A1:T25"/>
  <sheetViews>
    <sheetView workbookViewId="0">
      <selection activeCell="F22" sqref="F22"/>
    </sheetView>
  </sheetViews>
  <sheetFormatPr baseColWidth="10" defaultRowHeight="15" x14ac:dyDescent="0.25"/>
  <cols>
    <col min="2" max="2" width="13.5703125" bestFit="1" customWidth="1"/>
    <col min="3" max="3" width="30" customWidth="1"/>
    <col min="6" max="6" width="11.5703125" bestFit="1" customWidth="1"/>
    <col min="7" max="7" width="14.5703125" customWidth="1"/>
    <col min="8" max="8" width="13.28515625" bestFit="1" customWidth="1"/>
    <col min="11" max="11" width="12.5703125" bestFit="1" customWidth="1"/>
    <col min="20" max="20" width="12.5703125" bestFit="1" customWidth="1"/>
  </cols>
  <sheetData>
    <row r="1" spans="1:20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20" x14ac:dyDescent="0.25">
      <c r="A5" s="56"/>
      <c r="B5" s="56"/>
      <c r="C5" s="56"/>
      <c r="D5" s="56"/>
      <c r="G5" s="56" t="s">
        <v>2</v>
      </c>
      <c r="H5" s="56"/>
      <c r="I5" s="56"/>
      <c r="J5" s="56"/>
      <c r="K5" s="57">
        <v>84848</v>
      </c>
      <c r="N5" s="56"/>
      <c r="O5" s="56"/>
      <c r="P5" s="56"/>
      <c r="Q5" s="56"/>
      <c r="R5" s="56"/>
      <c r="S5" s="56"/>
      <c r="T5" s="56"/>
    </row>
    <row r="9" spans="1:20" ht="15.75" thickBot="1" x14ac:dyDescent="0.3"/>
    <row r="10" spans="1:20" ht="30" x14ac:dyDescent="0.25">
      <c r="A10" s="67" t="s">
        <v>4</v>
      </c>
      <c r="B10" s="68"/>
      <c r="C10" s="69"/>
      <c r="D10" s="34" t="s">
        <v>6</v>
      </c>
      <c r="E10" s="34" t="s">
        <v>7</v>
      </c>
      <c r="F10" s="34" t="s">
        <v>8</v>
      </c>
      <c r="G10" s="39" t="s">
        <v>9</v>
      </c>
      <c r="H10" s="50" t="s">
        <v>27</v>
      </c>
      <c r="I10" s="51" t="s">
        <v>28</v>
      </c>
      <c r="J10" s="52" t="s">
        <v>29</v>
      </c>
      <c r="K10" s="53" t="s">
        <v>30</v>
      </c>
      <c r="L10" s="53" t="s">
        <v>26</v>
      </c>
      <c r="M10" s="53" t="s">
        <v>16</v>
      </c>
      <c r="N10" s="23" t="s">
        <v>17</v>
      </c>
      <c r="O10" s="23" t="s">
        <v>18</v>
      </c>
      <c r="P10" s="23" t="s">
        <v>31</v>
      </c>
      <c r="Q10" s="23" t="s">
        <v>32</v>
      </c>
      <c r="R10" s="23" t="s">
        <v>20</v>
      </c>
      <c r="S10" s="23" t="s">
        <v>24</v>
      </c>
      <c r="T10" s="23" t="s">
        <v>21</v>
      </c>
    </row>
    <row r="11" spans="1:20" x14ac:dyDescent="0.25">
      <c r="A11" s="10">
        <v>1</v>
      </c>
      <c r="B11" s="63" t="s">
        <v>5</v>
      </c>
      <c r="C11" s="64"/>
      <c r="D11" s="3">
        <v>638</v>
      </c>
      <c r="E11" s="3">
        <v>58</v>
      </c>
      <c r="F11" s="38">
        <f>D11*E11</f>
        <v>37004</v>
      </c>
      <c r="G11" s="4"/>
      <c r="H11" s="43">
        <f>[1]ENERO!$D$111</f>
        <v>37004</v>
      </c>
      <c r="I11" s="45">
        <f>[1]FEBRERO!$D$111</f>
        <v>36366</v>
      </c>
      <c r="J11" s="45">
        <f>[1]MARZO!$D$111</f>
        <v>36366</v>
      </c>
      <c r="K11" s="45">
        <f>'[1]ABRIL '!$D$111</f>
        <v>36366</v>
      </c>
      <c r="L11" s="45">
        <f>[1]MAYO!$D$116</f>
        <v>37004</v>
      </c>
      <c r="M11" s="45">
        <f>[1]JUNIO!$D$111</f>
        <v>0</v>
      </c>
      <c r="N11" s="43">
        <f>[1]JULIO!$D$111</f>
        <v>0</v>
      </c>
      <c r="O11" s="43">
        <f>[1]AGOSTO!$D$111</f>
        <v>0</v>
      </c>
      <c r="P11" s="43">
        <f>[1]SEPTIEMBRE!$D$111</f>
        <v>0</v>
      </c>
      <c r="Q11" s="43">
        <f>[1]OCTUBRE!$D$111</f>
        <v>37004</v>
      </c>
      <c r="R11" s="43">
        <f>[1]NOVIEMBRE!$D$111</f>
        <v>0</v>
      </c>
      <c r="S11" s="43" t="str">
        <f>[1]DICIEMBRE!$D$111</f>
        <v>ENERO</v>
      </c>
      <c r="T11" s="43">
        <f>SUM(H11:S11)</f>
        <v>220110</v>
      </c>
    </row>
    <row r="12" spans="1:20" x14ac:dyDescent="0.25">
      <c r="A12" s="10">
        <v>2</v>
      </c>
      <c r="B12" s="63" t="s">
        <v>10</v>
      </c>
      <c r="C12" s="64"/>
      <c r="D12" s="3"/>
      <c r="E12" s="3"/>
      <c r="F12" s="58"/>
      <c r="G12" s="4"/>
      <c r="H12" s="4"/>
      <c r="I12" s="46"/>
      <c r="J12" s="45"/>
      <c r="K12" s="45"/>
      <c r="L12" s="45">
        <f>[1]MAYO!$E$116</f>
        <v>2080</v>
      </c>
      <c r="M12" s="45">
        <f>[1]JUNIO!$D$111</f>
        <v>0</v>
      </c>
      <c r="N12" s="43">
        <f>[1]JULIO!$D$111</f>
        <v>0</v>
      </c>
      <c r="O12" s="43">
        <f>[1]AGOSTO!$D$111</f>
        <v>0</v>
      </c>
      <c r="P12" s="43">
        <f>[1]SEPTIEMBRE!$D$111</f>
        <v>0</v>
      </c>
      <c r="Q12" s="43">
        <f>[1]OCTUBRE!$D$111</f>
        <v>37004</v>
      </c>
      <c r="R12" s="43">
        <f>[1]NOVIEMBRE!$D$111</f>
        <v>0</v>
      </c>
      <c r="S12" s="43" t="str">
        <f>[1]DICIEMBRE!$D$111</f>
        <v>ENERO</v>
      </c>
      <c r="T12" s="43">
        <f t="shared" ref="T12:T21" si="0">SUM(H12:S12)</f>
        <v>39084</v>
      </c>
    </row>
    <row r="13" spans="1:20" x14ac:dyDescent="0.25">
      <c r="A13" s="10">
        <v>3</v>
      </c>
      <c r="B13" s="63" t="s">
        <v>11</v>
      </c>
      <c r="C13" s="64"/>
      <c r="D13" s="3"/>
      <c r="E13" s="3"/>
      <c r="F13" s="38">
        <v>12500</v>
      </c>
      <c r="G13" s="4"/>
      <c r="H13" s="43">
        <f>[1]ENERO!$F$111</f>
        <v>1049.5</v>
      </c>
      <c r="I13" s="45">
        <f>[1]FEBRERO!$F$111</f>
        <v>4478.5</v>
      </c>
      <c r="J13" s="45">
        <f>[1]MARZO!$F$111</f>
        <v>8226</v>
      </c>
      <c r="K13" s="45">
        <f>'[1]ABRIL '!$F$111</f>
        <v>2000</v>
      </c>
      <c r="L13" s="45">
        <f>[1]MAYO!$F$116</f>
        <v>8693.07</v>
      </c>
      <c r="M13" s="45">
        <f>[1]JUNIO!$D$111</f>
        <v>0</v>
      </c>
      <c r="N13" s="43">
        <f>[1]JULIO!$D$111</f>
        <v>0</v>
      </c>
      <c r="O13" s="43">
        <f>[1]AGOSTO!$D$111</f>
        <v>0</v>
      </c>
      <c r="P13" s="43">
        <f>[1]SEPTIEMBRE!$D$111</f>
        <v>0</v>
      </c>
      <c r="Q13" s="43">
        <f>[1]OCTUBRE!$D$111</f>
        <v>37004</v>
      </c>
      <c r="R13" s="43">
        <f>[1]NOVIEMBRE!$D$111</f>
        <v>0</v>
      </c>
      <c r="S13" s="43" t="str">
        <f>[1]DICIEMBRE!$D$111</f>
        <v>ENERO</v>
      </c>
      <c r="T13" s="43">
        <f t="shared" si="0"/>
        <v>61451.07</v>
      </c>
    </row>
    <row r="14" spans="1:20" x14ac:dyDescent="0.25">
      <c r="A14" s="10">
        <v>4</v>
      </c>
      <c r="B14" s="63" t="s">
        <v>12</v>
      </c>
      <c r="C14" s="64"/>
      <c r="D14" s="3"/>
      <c r="E14" s="3"/>
      <c r="F14" s="38">
        <v>4000</v>
      </c>
      <c r="G14" s="4"/>
      <c r="H14" s="43">
        <f>[1]ENERO!$G$111</f>
        <v>0</v>
      </c>
      <c r="I14" s="45">
        <f>[1]FEBRERO!$G$111</f>
        <v>2188</v>
      </c>
      <c r="J14" s="45">
        <f>[1]MARZO!$G$111</f>
        <v>500</v>
      </c>
      <c r="K14" s="45">
        <f>'[1]ABRIL '!$G$111</f>
        <v>0</v>
      </c>
      <c r="L14" s="45">
        <f>[1]MAYO!$G$116</f>
        <v>0</v>
      </c>
      <c r="M14" s="45">
        <f>[1]JUNIO!$D$111</f>
        <v>0</v>
      </c>
      <c r="N14" s="43">
        <f>[1]JULIO!$D$111</f>
        <v>0</v>
      </c>
      <c r="O14" s="43">
        <f>[1]AGOSTO!$D$111</f>
        <v>0</v>
      </c>
      <c r="P14" s="43">
        <f>[1]SEPTIEMBRE!$D$111</f>
        <v>0</v>
      </c>
      <c r="Q14" s="43">
        <f>[1]OCTUBRE!$D$111</f>
        <v>37004</v>
      </c>
      <c r="R14" s="43">
        <f>[1]NOVIEMBRE!$D$111</f>
        <v>0</v>
      </c>
      <c r="S14" s="43" t="str">
        <f>[1]DICIEMBRE!$D$111</f>
        <v>ENERO</v>
      </c>
      <c r="T14" s="43">
        <f t="shared" si="0"/>
        <v>39692</v>
      </c>
    </row>
    <row r="15" spans="1:20" x14ac:dyDescent="0.25">
      <c r="A15" s="10">
        <v>5</v>
      </c>
      <c r="B15" s="63" t="s">
        <v>13</v>
      </c>
      <c r="C15" s="64"/>
      <c r="D15" s="3"/>
      <c r="E15" s="3"/>
      <c r="F15" s="38">
        <v>9000</v>
      </c>
      <c r="G15" s="4"/>
      <c r="H15" s="43">
        <f>[1]ENERO!$H$111</f>
        <v>3703</v>
      </c>
      <c r="I15" s="45">
        <f>[1]FEBRERO!$H$111</f>
        <v>10035.34</v>
      </c>
      <c r="J15" s="45">
        <f>[1]MARZO!$H$111</f>
        <v>7590</v>
      </c>
      <c r="K15" s="45">
        <f>'[1]ABRIL '!$H$111</f>
        <v>11800</v>
      </c>
      <c r="L15" s="45">
        <f>[1]MAYO!$H$116</f>
        <v>21960.799999999999</v>
      </c>
      <c r="M15" s="45">
        <f>[1]JUNIO!$D$111</f>
        <v>0</v>
      </c>
      <c r="N15" s="43">
        <f>[1]JULIO!$D$111</f>
        <v>0</v>
      </c>
      <c r="O15" s="43">
        <f>[1]AGOSTO!$D$111</f>
        <v>0</v>
      </c>
      <c r="P15" s="43">
        <f>[1]SEPTIEMBRE!$D$111</f>
        <v>0</v>
      </c>
      <c r="Q15" s="43">
        <f>[1]OCTUBRE!$D$111</f>
        <v>37004</v>
      </c>
      <c r="R15" s="43">
        <f>[1]NOVIEMBRE!$D$111</f>
        <v>0</v>
      </c>
      <c r="S15" s="43" t="str">
        <f>[1]DICIEMBRE!$D$111</f>
        <v>ENERO</v>
      </c>
      <c r="T15" s="43">
        <f t="shared" si="0"/>
        <v>92093.14</v>
      </c>
    </row>
    <row r="16" spans="1:20" x14ac:dyDescent="0.25">
      <c r="A16" s="10">
        <v>6</v>
      </c>
      <c r="B16" s="63" t="s">
        <v>14</v>
      </c>
      <c r="C16" s="64"/>
      <c r="D16" s="3"/>
      <c r="E16" s="3"/>
      <c r="F16" s="38">
        <v>8500</v>
      </c>
      <c r="G16" s="4"/>
      <c r="H16" s="43">
        <f>[1]ENERO!$I$111</f>
        <v>13612.93</v>
      </c>
      <c r="I16" s="45">
        <f>[1]FEBRERO!$I$111</f>
        <v>5084.3099999999995</v>
      </c>
      <c r="J16" s="45">
        <f>[1]MARZO!$I$111</f>
        <v>4896.2900000000009</v>
      </c>
      <c r="K16" s="45">
        <f>'[1]ABRIL '!$I$111</f>
        <v>7556.36</v>
      </c>
      <c r="L16" s="45">
        <f>[1]MAYO!$I$116</f>
        <v>6288.4</v>
      </c>
      <c r="M16" s="45">
        <f>[1]JUNIO!$D$111</f>
        <v>0</v>
      </c>
      <c r="N16" s="43">
        <f>[1]JULIO!$D$111</f>
        <v>0</v>
      </c>
      <c r="O16" s="43">
        <f>[1]AGOSTO!$D$111</f>
        <v>0</v>
      </c>
      <c r="P16" s="43">
        <f>[1]SEPTIEMBRE!$D$111</f>
        <v>0</v>
      </c>
      <c r="Q16" s="43">
        <f>[1]OCTUBRE!$D$111</f>
        <v>37004</v>
      </c>
      <c r="R16" s="43">
        <f>[1]NOVIEMBRE!$D$111</f>
        <v>0</v>
      </c>
      <c r="S16" s="43" t="str">
        <f>[1]DICIEMBRE!$D$111</f>
        <v>ENERO</v>
      </c>
      <c r="T16" s="43">
        <f t="shared" si="0"/>
        <v>74442.290000000008</v>
      </c>
    </row>
    <row r="17" spans="1:20" x14ac:dyDescent="0.25">
      <c r="A17" s="10">
        <v>7</v>
      </c>
      <c r="B17" s="63" t="s">
        <v>15</v>
      </c>
      <c r="C17" s="64"/>
      <c r="D17" s="3"/>
      <c r="E17" s="3"/>
      <c r="F17" s="38">
        <v>11000</v>
      </c>
      <c r="G17" s="4"/>
      <c r="H17" s="43">
        <f>[1]ENERO!$J$111</f>
        <v>1811</v>
      </c>
      <c r="I17" s="45">
        <f>[1]FEBRERO!$J$111</f>
        <v>23395.78</v>
      </c>
      <c r="J17" s="45">
        <f>[1]MARZO!$J$111</f>
        <v>9708</v>
      </c>
      <c r="K17" s="45">
        <f>'[1]ABRIL '!$J$111</f>
        <v>12193.08</v>
      </c>
      <c r="L17" s="45">
        <f>[1]MAYO!$J$116</f>
        <v>10186.4</v>
      </c>
      <c r="M17" s="45">
        <f>[1]JUNIO!$D$111</f>
        <v>0</v>
      </c>
      <c r="N17" s="43">
        <f>[1]JULIO!$D$111</f>
        <v>0</v>
      </c>
      <c r="O17" s="43">
        <f>[1]AGOSTO!$D$111</f>
        <v>0</v>
      </c>
      <c r="P17" s="43">
        <f>[1]SEPTIEMBRE!$D$111</f>
        <v>0</v>
      </c>
      <c r="Q17" s="43">
        <f>[1]OCTUBRE!$D$111</f>
        <v>37004</v>
      </c>
      <c r="R17" s="43">
        <f>[1]NOVIEMBRE!$D$111</f>
        <v>0</v>
      </c>
      <c r="S17" s="43" t="str">
        <f>[1]DICIEMBRE!$D$111</f>
        <v>ENERO</v>
      </c>
      <c r="T17" s="43">
        <f t="shared" si="0"/>
        <v>94298.260000000009</v>
      </c>
    </row>
    <row r="18" spans="1:20" x14ac:dyDescent="0.25">
      <c r="A18" s="11"/>
      <c r="B18" s="7"/>
      <c r="C18" s="8"/>
      <c r="D18" s="4"/>
      <c r="E18" s="4"/>
      <c r="F18" s="6"/>
      <c r="G18" s="4"/>
      <c r="H18" s="4"/>
      <c r="I18" s="46"/>
      <c r="J18" s="46"/>
      <c r="K18" s="46"/>
      <c r="L18" s="46"/>
      <c r="M18" s="46"/>
      <c r="N18" s="4"/>
      <c r="O18" s="4"/>
      <c r="P18" s="4"/>
      <c r="Q18" s="4"/>
      <c r="R18" s="4"/>
      <c r="S18" s="4"/>
      <c r="T18" s="43">
        <f t="shared" si="0"/>
        <v>0</v>
      </c>
    </row>
    <row r="19" spans="1:20" x14ac:dyDescent="0.25">
      <c r="A19" s="11"/>
      <c r="B19" s="70"/>
      <c r="C19" s="71"/>
      <c r="D19" s="4"/>
      <c r="E19" s="4"/>
      <c r="F19" s="4"/>
      <c r="G19" s="4"/>
      <c r="H19" s="4"/>
      <c r="I19" s="46"/>
      <c r="J19" s="46"/>
      <c r="K19" s="46"/>
      <c r="L19" s="46"/>
      <c r="M19" s="46"/>
      <c r="N19" s="4"/>
      <c r="O19" s="4"/>
      <c r="P19" s="4"/>
      <c r="Q19" s="4"/>
      <c r="R19" s="4"/>
      <c r="S19" s="4"/>
      <c r="T19" s="43">
        <f t="shared" si="0"/>
        <v>0</v>
      </c>
    </row>
    <row r="20" spans="1:20" x14ac:dyDescent="0.25">
      <c r="A20" s="11"/>
      <c r="B20" s="70"/>
      <c r="C20" s="71"/>
      <c r="D20" s="4"/>
      <c r="E20" s="4"/>
      <c r="F20" s="4"/>
      <c r="G20" s="4"/>
      <c r="H20" s="4"/>
      <c r="I20" s="46"/>
      <c r="J20" s="46"/>
      <c r="K20" s="46"/>
      <c r="L20" s="46"/>
      <c r="M20" s="46"/>
      <c r="N20" s="4"/>
      <c r="O20" s="4"/>
      <c r="P20" s="4"/>
      <c r="Q20" s="4"/>
      <c r="R20" s="4"/>
      <c r="S20" s="4"/>
      <c r="T20" s="43">
        <f t="shared" si="0"/>
        <v>0</v>
      </c>
    </row>
    <row r="21" spans="1:20" ht="15.75" thickBot="1" x14ac:dyDescent="0.3">
      <c r="A21" s="12"/>
      <c r="B21" s="72"/>
      <c r="C21" s="73"/>
      <c r="D21" s="5"/>
      <c r="E21" s="5"/>
      <c r="F21" s="5"/>
      <c r="G21" s="5"/>
      <c r="H21" s="5"/>
      <c r="I21" s="47"/>
      <c r="J21" s="47"/>
      <c r="K21" s="47"/>
      <c r="L21" s="47"/>
      <c r="M21" s="47"/>
      <c r="N21" s="5"/>
      <c r="O21" s="5"/>
      <c r="P21" s="5"/>
      <c r="Q21" s="5"/>
      <c r="R21" s="5"/>
      <c r="S21" s="5"/>
      <c r="T21" s="49">
        <f t="shared" si="0"/>
        <v>0</v>
      </c>
    </row>
    <row r="22" spans="1:20" x14ac:dyDescent="0.25">
      <c r="A22" s="2"/>
      <c r="B22" s="2"/>
      <c r="C22" s="2"/>
      <c r="D22" s="2"/>
      <c r="E22" s="2"/>
      <c r="F22" s="13">
        <f>SUM(F11:F21)</f>
        <v>82004</v>
      </c>
      <c r="G22" s="2"/>
      <c r="H22" s="13">
        <f>SUM(H11:H17)</f>
        <v>57180.43</v>
      </c>
      <c r="I22" s="13">
        <f>SUM(I11:I21)</f>
        <v>81547.929999999993</v>
      </c>
      <c r="J22" s="13">
        <f>SUM(J11:J21)</f>
        <v>67286.290000000008</v>
      </c>
      <c r="K22" s="48">
        <f>SUM(K11:K21)</f>
        <v>69915.44</v>
      </c>
      <c r="L22" s="48">
        <f>SUM(L11:L17)</f>
        <v>86212.669999999984</v>
      </c>
      <c r="M22" s="48">
        <f>SUM(M11:M21)</f>
        <v>0</v>
      </c>
      <c r="N22" s="48">
        <f>SUM(N11:N21)</f>
        <v>0</v>
      </c>
      <c r="T22" s="48">
        <f>SUM(H22:S22)</f>
        <v>362142.75999999995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H25" s="14"/>
    </row>
  </sheetData>
  <mergeCells count="14">
    <mergeCell ref="B20:C20"/>
    <mergeCell ref="B21:C21"/>
    <mergeCell ref="B13:C13"/>
    <mergeCell ref="B14:C14"/>
    <mergeCell ref="B15:C15"/>
    <mergeCell ref="B16:C16"/>
    <mergeCell ref="B17:C17"/>
    <mergeCell ref="B19:C19"/>
    <mergeCell ref="B12:C12"/>
    <mergeCell ref="A1:T1"/>
    <mergeCell ref="A2:T2"/>
    <mergeCell ref="A3:T3"/>
    <mergeCell ref="A10:C10"/>
    <mergeCell ref="B11:C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C5B1-0739-4730-A723-4CA1F8B9D02C}">
  <dimension ref="A1:T25"/>
  <sheetViews>
    <sheetView tabSelected="1" workbookViewId="0">
      <selection activeCell="Y18" sqref="Y18"/>
    </sheetView>
  </sheetViews>
  <sheetFormatPr baseColWidth="10" defaultRowHeight="15" x14ac:dyDescent="0.25"/>
  <cols>
    <col min="2" max="2" width="13.5703125" bestFit="1" customWidth="1"/>
    <col min="3" max="3" width="30" customWidth="1"/>
    <col min="4" max="5" width="0" hidden="1" customWidth="1"/>
    <col min="6" max="6" width="11.5703125" bestFit="1" customWidth="1"/>
    <col min="7" max="7" width="14.5703125" customWidth="1"/>
    <col min="8" max="8" width="13.28515625" bestFit="1" customWidth="1"/>
    <col min="11" max="11" width="12.5703125" bestFit="1" customWidth="1"/>
    <col min="12" max="19" width="0" hidden="1" customWidth="1"/>
    <col min="20" max="20" width="12.5703125" bestFit="1" customWidth="1"/>
  </cols>
  <sheetData>
    <row r="1" spans="1:20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5">
      <c r="A4" s="59"/>
      <c r="B4" s="59"/>
      <c r="C4" s="59"/>
      <c r="D4" s="59"/>
      <c r="E4" s="59"/>
      <c r="F4" s="59"/>
      <c r="G4" s="59"/>
      <c r="H4" s="59"/>
      <c r="I4" s="59"/>
    </row>
    <row r="5" spans="1:20" x14ac:dyDescent="0.25">
      <c r="A5" s="66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9" spans="1:20" ht="15.75" thickBot="1" x14ac:dyDescent="0.3">
      <c r="H9" s="86" t="s">
        <v>36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30" x14ac:dyDescent="0.25">
      <c r="A10" s="67" t="s">
        <v>4</v>
      </c>
      <c r="B10" s="68"/>
      <c r="C10" s="69"/>
      <c r="D10" s="34" t="s">
        <v>6</v>
      </c>
      <c r="E10" s="34" t="s">
        <v>7</v>
      </c>
      <c r="F10" s="34" t="s">
        <v>8</v>
      </c>
      <c r="G10" s="39" t="s">
        <v>9</v>
      </c>
      <c r="H10" s="50" t="s">
        <v>27</v>
      </c>
      <c r="I10" s="51" t="s">
        <v>28</v>
      </c>
      <c r="J10" s="52" t="s">
        <v>29</v>
      </c>
      <c r="K10" s="53" t="s">
        <v>30</v>
      </c>
      <c r="L10" s="53" t="s">
        <v>26</v>
      </c>
      <c r="M10" s="53" t="s">
        <v>16</v>
      </c>
      <c r="N10" s="23" t="s">
        <v>17</v>
      </c>
      <c r="O10" s="23" t="s">
        <v>18</v>
      </c>
      <c r="P10" s="23" t="s">
        <v>31</v>
      </c>
      <c r="Q10" s="23" t="s">
        <v>32</v>
      </c>
      <c r="R10" s="23" t="s">
        <v>20</v>
      </c>
      <c r="S10" s="23" t="s">
        <v>24</v>
      </c>
      <c r="T10" s="23" t="s">
        <v>21</v>
      </c>
    </row>
    <row r="11" spans="1:20" x14ac:dyDescent="0.25">
      <c r="A11" s="10">
        <v>1</v>
      </c>
      <c r="B11" s="63" t="s">
        <v>5</v>
      </c>
      <c r="C11" s="64"/>
      <c r="D11" s="3">
        <v>638</v>
      </c>
      <c r="E11" s="3">
        <v>58</v>
      </c>
      <c r="F11" s="38">
        <f>D11*E11</f>
        <v>37004</v>
      </c>
      <c r="G11" s="38">
        <v>37004</v>
      </c>
      <c r="H11" s="43">
        <f>[4]ENERO21!$D$111</f>
        <v>35090</v>
      </c>
      <c r="I11" s="45">
        <f>[4]FEBRERO!$D$105</f>
        <v>37004</v>
      </c>
      <c r="J11" s="45">
        <f>[4]MARZO!$D$128</f>
        <v>38280</v>
      </c>
      <c r="K11" s="45">
        <f>[4]ABRIL!$D$111</f>
        <v>37004</v>
      </c>
      <c r="L11" s="61"/>
      <c r="M11" s="60">
        <f>[1]JUNIO!$D$111</f>
        <v>0</v>
      </c>
      <c r="N11" s="43">
        <f>[1]JULIO!$D$111</f>
        <v>0</v>
      </c>
      <c r="O11" s="43">
        <f>[1]AGOSTO!$D$111</f>
        <v>0</v>
      </c>
      <c r="P11" s="43">
        <f>[1]SEPTIEMBRE!$D$111</f>
        <v>0</v>
      </c>
      <c r="Q11" s="43"/>
      <c r="R11" s="43"/>
      <c r="S11" s="43"/>
      <c r="T11" s="43">
        <f>SUM(H11:S11)</f>
        <v>147378</v>
      </c>
    </row>
    <row r="12" spans="1:20" x14ac:dyDescent="0.25">
      <c r="A12" s="10">
        <v>2</v>
      </c>
      <c r="B12" s="63" t="s">
        <v>10</v>
      </c>
      <c r="C12" s="64"/>
      <c r="D12" s="3"/>
      <c r="E12" s="3"/>
      <c r="F12" s="58"/>
      <c r="G12" s="62"/>
      <c r="H12" s="43">
        <f>[4]ENERO21!$E$111</f>
        <v>1000</v>
      </c>
      <c r="I12" s="46"/>
      <c r="J12" s="45"/>
      <c r="K12" s="45"/>
      <c r="L12" s="61"/>
      <c r="M12" s="60">
        <f>[1]JUNIO!$D$111</f>
        <v>0</v>
      </c>
      <c r="N12" s="43">
        <f>[1]JULIO!$D$111</f>
        <v>0</v>
      </c>
      <c r="O12" s="43">
        <f>[1]AGOSTO!$D$111</f>
        <v>0</v>
      </c>
      <c r="P12" s="43">
        <f>[1]SEPTIEMBRE!$D$111</f>
        <v>0</v>
      </c>
      <c r="Q12" s="43"/>
      <c r="R12" s="43"/>
      <c r="S12" s="43"/>
      <c r="T12" s="43">
        <f t="shared" ref="T12:T21" si="0">SUM(H12:S12)</f>
        <v>1000</v>
      </c>
    </row>
    <row r="13" spans="1:20" x14ac:dyDescent="0.25">
      <c r="A13" s="10">
        <v>3</v>
      </c>
      <c r="B13" s="63" t="s">
        <v>11</v>
      </c>
      <c r="C13" s="64"/>
      <c r="D13" s="3"/>
      <c r="E13" s="3"/>
      <c r="F13" s="38">
        <v>10000</v>
      </c>
      <c r="G13" s="38">
        <v>10000</v>
      </c>
      <c r="H13" s="43">
        <f>[4]ENERO21!$F$111</f>
        <v>8500</v>
      </c>
      <c r="I13" s="45">
        <f>[4]FEBRERO!$F$105</f>
        <v>13670</v>
      </c>
      <c r="J13" s="45">
        <f>[4]MARZO!$F$128</f>
        <v>25300</v>
      </c>
      <c r="K13" s="45">
        <f>[4]ABRIL!$F$111</f>
        <v>15250</v>
      </c>
      <c r="L13" s="61"/>
      <c r="M13" s="60">
        <f>[1]JUNIO!$D$111</f>
        <v>0</v>
      </c>
      <c r="N13" s="43">
        <f>[1]JULIO!$D$111</f>
        <v>0</v>
      </c>
      <c r="O13" s="43">
        <f>[1]AGOSTO!$D$111</f>
        <v>0</v>
      </c>
      <c r="P13" s="43">
        <f>[1]SEPTIEMBRE!$D$111</f>
        <v>0</v>
      </c>
      <c r="Q13" s="43"/>
      <c r="R13" s="43"/>
      <c r="S13" s="43"/>
      <c r="T13" s="43">
        <f t="shared" si="0"/>
        <v>62720</v>
      </c>
    </row>
    <row r="14" spans="1:20" x14ac:dyDescent="0.25">
      <c r="A14" s="10">
        <v>4</v>
      </c>
      <c r="B14" s="63" t="s">
        <v>12</v>
      </c>
      <c r="C14" s="64"/>
      <c r="D14" s="3"/>
      <c r="E14" s="3"/>
      <c r="F14" s="38">
        <v>4000</v>
      </c>
      <c r="G14" s="38">
        <v>4000</v>
      </c>
      <c r="H14" s="43">
        <f>[4]ENERO21!$G$111</f>
        <v>3165</v>
      </c>
      <c r="I14" s="45">
        <f>[4]MARZO!$G$128</f>
        <v>0</v>
      </c>
      <c r="J14" s="45">
        <f>[4]MARZO!$G$128</f>
        <v>0</v>
      </c>
      <c r="K14" s="45">
        <f>[4]ABRIL!$G$111</f>
        <v>800</v>
      </c>
      <c r="L14" s="61"/>
      <c r="M14" s="60">
        <f>[1]JUNIO!$D$111</f>
        <v>0</v>
      </c>
      <c r="N14" s="43">
        <f>[1]JULIO!$D$111</f>
        <v>0</v>
      </c>
      <c r="O14" s="43">
        <f>[1]AGOSTO!$D$111</f>
        <v>0</v>
      </c>
      <c r="P14" s="43">
        <f>[1]SEPTIEMBRE!$D$111</f>
        <v>0</v>
      </c>
      <c r="Q14" s="43"/>
      <c r="R14" s="43"/>
      <c r="S14" s="43"/>
      <c r="T14" s="43">
        <f t="shared" si="0"/>
        <v>3965</v>
      </c>
    </row>
    <row r="15" spans="1:20" x14ac:dyDescent="0.25">
      <c r="A15" s="10">
        <v>5</v>
      </c>
      <c r="B15" s="63" t="s">
        <v>13</v>
      </c>
      <c r="C15" s="64"/>
      <c r="D15" s="3"/>
      <c r="E15" s="3"/>
      <c r="F15" s="38">
        <v>8000</v>
      </c>
      <c r="G15" s="38">
        <v>8000</v>
      </c>
      <c r="H15" s="43">
        <f>[4]ENERO21!$H$111</f>
        <v>4892</v>
      </c>
      <c r="I15" s="45">
        <f>[4]FEBRERO!$H$105</f>
        <v>5791.67</v>
      </c>
      <c r="J15" s="45">
        <f>[4]MARZO!$H$128</f>
        <v>10188</v>
      </c>
      <c r="K15" s="45">
        <f>[4]ABRIL!$H$111</f>
        <v>6122.2199999999993</v>
      </c>
      <c r="L15" s="61"/>
      <c r="M15" s="60">
        <f>[1]JUNIO!$D$111</f>
        <v>0</v>
      </c>
      <c r="N15" s="43">
        <f>[1]JULIO!$D$111</f>
        <v>0</v>
      </c>
      <c r="O15" s="43">
        <f>[1]AGOSTO!$D$111</f>
        <v>0</v>
      </c>
      <c r="P15" s="43">
        <f>[1]SEPTIEMBRE!$D$111</f>
        <v>0</v>
      </c>
      <c r="Q15" s="43"/>
      <c r="R15" s="43"/>
      <c r="S15" s="43"/>
      <c r="T15" s="43">
        <f t="shared" si="0"/>
        <v>26993.89</v>
      </c>
    </row>
    <row r="16" spans="1:20" x14ac:dyDescent="0.25">
      <c r="A16" s="10">
        <v>6</v>
      </c>
      <c r="B16" s="63" t="s">
        <v>14</v>
      </c>
      <c r="C16" s="64"/>
      <c r="D16" s="3"/>
      <c r="E16" s="3"/>
      <c r="F16" s="38">
        <v>8000</v>
      </c>
      <c r="G16" s="38">
        <v>8000</v>
      </c>
      <c r="H16" s="43">
        <f>[4]ENERO21!$I$111</f>
        <v>3910.7</v>
      </c>
      <c r="I16" s="45">
        <f>[4]FEBRERO!$I$105</f>
        <v>5825.86</v>
      </c>
      <c r="J16" s="45">
        <f>[4]MARZO!$I$128</f>
        <v>4293.3</v>
      </c>
      <c r="K16" s="45">
        <f>[4]ABRIL!$I$111</f>
        <v>6104</v>
      </c>
      <c r="L16" s="61"/>
      <c r="M16" s="60">
        <f>[1]JUNIO!$D$111</f>
        <v>0</v>
      </c>
      <c r="N16" s="43">
        <f>[1]JULIO!$D$111</f>
        <v>0</v>
      </c>
      <c r="O16" s="43">
        <f>[1]AGOSTO!$D$111</f>
        <v>0</v>
      </c>
      <c r="P16" s="43">
        <f>[1]SEPTIEMBRE!$D$111</f>
        <v>0</v>
      </c>
      <c r="Q16" s="43"/>
      <c r="R16" s="43"/>
      <c r="S16" s="43"/>
      <c r="T16" s="43">
        <f t="shared" si="0"/>
        <v>20133.86</v>
      </c>
    </row>
    <row r="17" spans="1:20" x14ac:dyDescent="0.25">
      <c r="A17" s="10">
        <v>7</v>
      </c>
      <c r="B17" s="63" t="s">
        <v>15</v>
      </c>
      <c r="C17" s="64"/>
      <c r="D17" s="3"/>
      <c r="E17" s="3"/>
      <c r="F17" s="38">
        <v>8500</v>
      </c>
      <c r="G17" s="38">
        <v>8500</v>
      </c>
      <c r="H17" s="43">
        <f>[4]ENERO21!$J$111</f>
        <v>6134.76</v>
      </c>
      <c r="I17" s="45">
        <f>[4]FEBRERO!$J$105</f>
        <v>4010</v>
      </c>
      <c r="J17" s="45">
        <f>[4]MARZO!$J$128</f>
        <v>5578.5</v>
      </c>
      <c r="K17" s="45">
        <f>[4]ABRIL!$J$111</f>
        <v>3850</v>
      </c>
      <c r="L17" s="61"/>
      <c r="M17" s="60">
        <f>[1]JUNIO!$D$111</f>
        <v>0</v>
      </c>
      <c r="N17" s="43">
        <f>[1]JULIO!$D$111</f>
        <v>0</v>
      </c>
      <c r="O17" s="43">
        <f>[1]AGOSTO!$D$111</f>
        <v>0</v>
      </c>
      <c r="P17" s="43">
        <f>[1]SEPTIEMBRE!$D$111</f>
        <v>0</v>
      </c>
      <c r="Q17" s="43"/>
      <c r="R17" s="43"/>
      <c r="S17" s="43"/>
      <c r="T17" s="43">
        <f t="shared" si="0"/>
        <v>19573.260000000002</v>
      </c>
    </row>
    <row r="18" spans="1:20" x14ac:dyDescent="0.25">
      <c r="A18" s="11"/>
      <c r="B18" s="7"/>
      <c r="C18" s="8"/>
      <c r="D18" s="4"/>
      <c r="E18" s="4"/>
      <c r="F18" s="6"/>
      <c r="G18" s="4"/>
      <c r="H18" s="4"/>
      <c r="I18" s="46"/>
      <c r="J18" s="46"/>
      <c r="K18" s="46"/>
      <c r="L18" s="46"/>
      <c r="M18" s="46"/>
      <c r="N18" s="4"/>
      <c r="O18" s="4"/>
      <c r="P18" s="4"/>
      <c r="Q18" s="4"/>
      <c r="R18" s="4"/>
      <c r="S18" s="4"/>
      <c r="T18" s="43">
        <f t="shared" si="0"/>
        <v>0</v>
      </c>
    </row>
    <row r="19" spans="1:20" x14ac:dyDescent="0.25">
      <c r="A19" s="11"/>
      <c r="B19" s="70"/>
      <c r="C19" s="71"/>
      <c r="D19" s="4"/>
      <c r="E19" s="4"/>
      <c r="F19" s="4"/>
      <c r="G19" s="4"/>
      <c r="H19" s="4"/>
      <c r="I19" s="46"/>
      <c r="J19" s="46"/>
      <c r="K19" s="46"/>
      <c r="L19" s="46"/>
      <c r="M19" s="46"/>
      <c r="N19" s="4"/>
      <c r="O19" s="4"/>
      <c r="P19" s="4"/>
      <c r="Q19" s="4"/>
      <c r="R19" s="4"/>
      <c r="S19" s="4"/>
      <c r="T19" s="43">
        <f t="shared" si="0"/>
        <v>0</v>
      </c>
    </row>
    <row r="20" spans="1:20" x14ac:dyDescent="0.25">
      <c r="A20" s="11"/>
      <c r="B20" s="70"/>
      <c r="C20" s="71"/>
      <c r="D20" s="4"/>
      <c r="E20" s="4"/>
      <c r="F20" s="4"/>
      <c r="G20" s="4"/>
      <c r="H20" s="4"/>
      <c r="I20" s="46"/>
      <c r="J20" s="46"/>
      <c r="K20" s="46"/>
      <c r="L20" s="46"/>
      <c r="M20" s="46"/>
      <c r="N20" s="4"/>
      <c r="O20" s="4"/>
      <c r="P20" s="4"/>
      <c r="Q20" s="4"/>
      <c r="R20" s="4"/>
      <c r="S20" s="4"/>
      <c r="T20" s="43">
        <f t="shared" si="0"/>
        <v>0</v>
      </c>
    </row>
    <row r="21" spans="1:20" ht="15.75" thickBot="1" x14ac:dyDescent="0.3">
      <c r="A21" s="12"/>
      <c r="B21" s="72"/>
      <c r="C21" s="73"/>
      <c r="D21" s="5"/>
      <c r="E21" s="5"/>
      <c r="F21" s="5"/>
      <c r="G21" s="5"/>
      <c r="H21" s="5"/>
      <c r="I21" s="47"/>
      <c r="J21" s="47"/>
      <c r="K21" s="47"/>
      <c r="L21" s="47"/>
      <c r="M21" s="47"/>
      <c r="N21" s="5"/>
      <c r="O21" s="5"/>
      <c r="P21" s="5"/>
      <c r="Q21" s="5"/>
      <c r="R21" s="5"/>
      <c r="S21" s="5"/>
      <c r="T21" s="49">
        <f t="shared" si="0"/>
        <v>0</v>
      </c>
    </row>
    <row r="22" spans="1:20" x14ac:dyDescent="0.25">
      <c r="A22" s="2"/>
      <c r="B22" s="2"/>
      <c r="C22" s="2"/>
      <c r="D22" s="2"/>
      <c r="E22" s="2"/>
      <c r="F22" s="13">
        <f>SUM(F11:F21)</f>
        <v>75504</v>
      </c>
      <c r="G22" s="2"/>
      <c r="H22" s="13">
        <f>SUM(H11:H17)</f>
        <v>62692.46</v>
      </c>
      <c r="I22" s="13">
        <f>SUM(I11:I21)</f>
        <v>66301.53</v>
      </c>
      <c r="J22" s="13">
        <f>SUM(J11:J21)</f>
        <v>83639.8</v>
      </c>
      <c r="K22" s="48">
        <f>SUM(K11:K21)</f>
        <v>69130.22</v>
      </c>
      <c r="L22" s="48"/>
      <c r="M22" s="48">
        <f>SUM(M11:M21)</f>
        <v>0</v>
      </c>
      <c r="N22" s="48">
        <f>SUM(N11:N21)</f>
        <v>0</v>
      </c>
      <c r="T22" s="48">
        <f>SUM(H22:S22)</f>
        <v>281764.01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H25" s="14"/>
    </row>
  </sheetData>
  <mergeCells count="16">
    <mergeCell ref="B20:C20"/>
    <mergeCell ref="B21:C21"/>
    <mergeCell ref="B13:C13"/>
    <mergeCell ref="B14:C14"/>
    <mergeCell ref="B15:C15"/>
    <mergeCell ref="B16:C16"/>
    <mergeCell ref="B17:C17"/>
    <mergeCell ref="B19:C19"/>
    <mergeCell ref="B12:C12"/>
    <mergeCell ref="A1:T1"/>
    <mergeCell ref="A2:T2"/>
    <mergeCell ref="A3:T3"/>
    <mergeCell ref="A10:C10"/>
    <mergeCell ref="B11:C11"/>
    <mergeCell ref="A5:T5"/>
    <mergeCell ref="H9:T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propuesta presupuesto 2019 (2)</vt:lpstr>
      <vt:lpstr>PROPUESTA PRESUPUESTO 2017</vt:lpstr>
      <vt:lpstr>CONCENTRADO APOYOS  2016</vt:lpstr>
      <vt:lpstr>prouesta presupuesto 2018</vt:lpstr>
      <vt:lpstr>propuesta presupuesto 2019</vt:lpstr>
      <vt:lpstr>propuesta presupuesto 2020  </vt:lpstr>
      <vt:lpstr>propuesta presupuesto 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cp:lastPrinted>2021-06-09T15:46:23Z</cp:lastPrinted>
  <dcterms:created xsi:type="dcterms:W3CDTF">2017-01-30T15:15:09Z</dcterms:created>
  <dcterms:modified xsi:type="dcterms:W3CDTF">2021-06-10T15:29:55Z</dcterms:modified>
</cp:coreProperties>
</file>